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chodníků\"/>
    </mc:Choice>
  </mc:AlternateContent>
  <bookViews>
    <workbookView xWindow="0" yWindow="0" windowWidth="28800" windowHeight="12300"/>
  </bookViews>
  <sheets>
    <sheet name="Rekapitulace stavby" sheetId="1" r:id="rId1"/>
    <sheet name="Mesto1153 - Chodník Masar..." sheetId="2" r:id="rId2"/>
    <sheet name="Seznam figur" sheetId="3" r:id="rId3"/>
  </sheets>
  <definedNames>
    <definedName name="_xlnm._FilterDatabase" localSheetId="1" hidden="1">'Mesto1153 - Chodník Masar...'!$C$121:$K$237</definedName>
    <definedName name="_xlnm.Print_Titles" localSheetId="1">'Mesto1153 - Chodník Masar...'!$121:$121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'Mesto1153 - Chodník Masar...'!$C$4:$J$76,'Mesto1153 - Chodník Masar...'!$C$82:$J$105,'Mesto1153 - Chodník Masar...'!$C$111:$K$237</definedName>
    <definedName name="_xlnm.Print_Area" localSheetId="0">'Rekapitulace stavby'!$D$4:$AO$76,'Rekapitulace stavby'!$C$82:$AQ$96</definedName>
    <definedName name="_xlnm.Print_Area" localSheetId="2">'Seznam figur'!$C$4:$G$45</definedName>
  </definedNames>
  <calcPr calcId="181029"/>
</workbook>
</file>

<file path=xl/calcChain.xml><?xml version="1.0" encoding="utf-8"?>
<calcChain xmlns="http://schemas.openxmlformats.org/spreadsheetml/2006/main">
  <c r="D7" i="3" l="1"/>
  <c r="J232" i="2"/>
  <c r="J101" i="2" s="1"/>
  <c r="J35" i="2"/>
  <c r="J34" i="2"/>
  <c r="AY95" i="1" s="1"/>
  <c r="J33" i="2"/>
  <c r="AX95" i="1" s="1"/>
  <c r="BI237" i="2"/>
  <c r="BH237" i="2"/>
  <c r="BG237" i="2"/>
  <c r="BF237" i="2"/>
  <c r="T237" i="2"/>
  <c r="T236" i="2" s="1"/>
  <c r="R237" i="2"/>
  <c r="R236" i="2" s="1"/>
  <c r="P237" i="2"/>
  <c r="P236" i="2" s="1"/>
  <c r="BI235" i="2"/>
  <c r="BH235" i="2"/>
  <c r="BG235" i="2"/>
  <c r="BF235" i="2"/>
  <c r="T235" i="2"/>
  <c r="T234" i="2" s="1"/>
  <c r="T233" i="2" s="1"/>
  <c r="R235" i="2"/>
  <c r="R234" i="2"/>
  <c r="R233" i="2" s="1"/>
  <c r="P235" i="2"/>
  <c r="P234" i="2" s="1"/>
  <c r="P233" i="2" s="1"/>
  <c r="BI231" i="2"/>
  <c r="BH231" i="2"/>
  <c r="BG231" i="2"/>
  <c r="BF231" i="2"/>
  <c r="T231" i="2"/>
  <c r="T230" i="2" s="1"/>
  <c r="R231" i="2"/>
  <c r="R230" i="2" s="1"/>
  <c r="P231" i="2"/>
  <c r="P230" i="2" s="1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/>
  <c r="J18" i="2"/>
  <c r="J16" i="2"/>
  <c r="E16" i="2"/>
  <c r="F119" i="2"/>
  <c r="J15" i="2"/>
  <c r="J10" i="2"/>
  <c r="J116" i="2"/>
  <c r="L90" i="1"/>
  <c r="AM90" i="1"/>
  <c r="AM89" i="1"/>
  <c r="L89" i="1"/>
  <c r="AM87" i="1"/>
  <c r="L87" i="1"/>
  <c r="L85" i="1"/>
  <c r="L84" i="1"/>
  <c r="J172" i="2"/>
  <c r="J163" i="2"/>
  <c r="BK150" i="2"/>
  <c r="J140" i="2"/>
  <c r="J130" i="2"/>
  <c r="AS94" i="1"/>
  <c r="BK225" i="2"/>
  <c r="J217" i="2"/>
  <c r="J202" i="2"/>
  <c r="BK169" i="2"/>
  <c r="BK155" i="2"/>
  <c r="BK148" i="2"/>
  <c r="BK133" i="2"/>
  <c r="J126" i="2"/>
  <c r="J222" i="2"/>
  <c r="J213" i="2"/>
  <c r="BK195" i="2"/>
  <c r="J185" i="2"/>
  <c r="BK153" i="2"/>
  <c r="J138" i="2"/>
  <c r="BK231" i="2"/>
  <c r="BK210" i="2"/>
  <c r="BK192" i="2"/>
  <c r="BK174" i="2"/>
  <c r="BK157" i="2"/>
  <c r="BK213" i="2"/>
  <c r="J210" i="2"/>
  <c r="J195" i="2"/>
  <c r="J171" i="2"/>
  <c r="BK162" i="2"/>
  <c r="BK149" i="2"/>
  <c r="BK138" i="2"/>
  <c r="BK131" i="2"/>
  <c r="J231" i="2"/>
  <c r="J219" i="2"/>
  <c r="J204" i="2"/>
  <c r="BK177" i="2"/>
  <c r="J157" i="2"/>
  <c r="J149" i="2"/>
  <c r="BK134" i="2"/>
  <c r="J127" i="2"/>
  <c r="BK219" i="2"/>
  <c r="J211" i="2"/>
  <c r="BK198" i="2"/>
  <c r="J174" i="2"/>
  <c r="J150" i="2"/>
  <c r="BK135" i="2"/>
  <c r="J237" i="2"/>
  <c r="J225" i="2"/>
  <c r="BK201" i="2"/>
  <c r="J177" i="2"/>
  <c r="J162" i="2"/>
  <c r="J125" i="2"/>
  <c r="BK235" i="2"/>
  <c r="BK228" i="2"/>
  <c r="J224" i="2"/>
  <c r="BK211" i="2"/>
  <c r="J198" i="2"/>
  <c r="J180" i="2"/>
  <c r="BK166" i="2"/>
  <c r="J155" i="2"/>
  <c r="J148" i="2"/>
  <c r="J134" i="2"/>
  <c r="BK128" i="2"/>
  <c r="J227" i="2"/>
  <c r="J209" i="2"/>
  <c r="J183" i="2"/>
  <c r="BK164" i="2"/>
  <c r="BK152" i="2"/>
  <c r="BK146" i="2"/>
  <c r="J131" i="2"/>
  <c r="J228" i="2"/>
  <c r="BK215" i="2"/>
  <c r="J201" i="2"/>
  <c r="J192" i="2"/>
  <c r="BK172" i="2"/>
  <c r="BK140" i="2"/>
  <c r="BK127" i="2"/>
  <c r="BK227" i="2"/>
  <c r="BK204" i="2"/>
  <c r="J187" i="2"/>
  <c r="J164" i="2"/>
  <c r="J133" i="2"/>
  <c r="J215" i="2"/>
  <c r="BK209" i="2"/>
  <c r="BK183" i="2"/>
  <c r="J169" i="2"/>
  <c r="J152" i="2"/>
  <c r="J146" i="2"/>
  <c r="J135" i="2"/>
  <c r="BK237" i="2"/>
  <c r="BK222" i="2"/>
  <c r="BK208" i="2"/>
  <c r="BK185" i="2"/>
  <c r="J166" i="2"/>
  <c r="J153" i="2"/>
  <c r="J143" i="2"/>
  <c r="BK130" i="2"/>
  <c r="BK125" i="2"/>
  <c r="BK217" i="2"/>
  <c r="J208" i="2"/>
  <c r="BK187" i="2"/>
  <c r="BK171" i="2"/>
  <c r="BK143" i="2"/>
  <c r="J128" i="2"/>
  <c r="J235" i="2"/>
  <c r="BK224" i="2"/>
  <c r="BK202" i="2"/>
  <c r="BK180" i="2"/>
  <c r="BK163" i="2"/>
  <c r="BK126" i="2"/>
  <c r="R124" i="2" l="1"/>
  <c r="T154" i="2"/>
  <c r="BK186" i="2"/>
  <c r="J186" i="2" s="1"/>
  <c r="J98" i="2" s="1"/>
  <c r="BK212" i="2"/>
  <c r="J212" i="2" s="1"/>
  <c r="J99" i="2" s="1"/>
  <c r="BK124" i="2"/>
  <c r="J124" i="2" s="1"/>
  <c r="J96" i="2" s="1"/>
  <c r="BK154" i="2"/>
  <c r="J154" i="2"/>
  <c r="J97" i="2" s="1"/>
  <c r="T186" i="2"/>
  <c r="R212" i="2"/>
  <c r="T124" i="2"/>
  <c r="T123" i="2" s="1"/>
  <c r="T122" i="2" s="1"/>
  <c r="R154" i="2"/>
  <c r="P186" i="2"/>
  <c r="T212" i="2"/>
  <c r="P124" i="2"/>
  <c r="P154" i="2"/>
  <c r="R186" i="2"/>
  <c r="P212" i="2"/>
  <c r="BK230" i="2"/>
  <c r="J230" i="2" s="1"/>
  <c r="J100" i="2" s="1"/>
  <c r="BK236" i="2"/>
  <c r="J236" i="2" s="1"/>
  <c r="J104" i="2" s="1"/>
  <c r="BK234" i="2"/>
  <c r="BK233" i="2" s="1"/>
  <c r="J233" i="2" s="1"/>
  <c r="J102" i="2" s="1"/>
  <c r="F90" i="2"/>
  <c r="BE127" i="2"/>
  <c r="BE128" i="2"/>
  <c r="BE138" i="2"/>
  <c r="BE140" i="2"/>
  <c r="BE143" i="2"/>
  <c r="BE150" i="2"/>
  <c r="BE152" i="2"/>
  <c r="BE153" i="2"/>
  <c r="BE169" i="2"/>
  <c r="BE183" i="2"/>
  <c r="BE187" i="2"/>
  <c r="BE195" i="2"/>
  <c r="BE208" i="2"/>
  <c r="BE211" i="2"/>
  <c r="BE213" i="2"/>
  <c r="BE222" i="2"/>
  <c r="BE227" i="2"/>
  <c r="BE235" i="2"/>
  <c r="J89" i="2"/>
  <c r="BE125" i="2"/>
  <c r="BE130" i="2"/>
  <c r="BE131" i="2"/>
  <c r="BE133" i="2"/>
  <c r="BE134" i="2"/>
  <c r="BE146" i="2"/>
  <c r="BE148" i="2"/>
  <c r="BE155" i="2"/>
  <c r="BE157" i="2"/>
  <c r="BE162" i="2"/>
  <c r="BE164" i="2"/>
  <c r="BE166" i="2"/>
  <c r="BE177" i="2"/>
  <c r="BE180" i="2"/>
  <c r="BE202" i="2"/>
  <c r="BE209" i="2"/>
  <c r="BE224" i="2"/>
  <c r="BE225" i="2"/>
  <c r="BE135" i="2"/>
  <c r="BE149" i="2"/>
  <c r="BE171" i="2"/>
  <c r="BE172" i="2"/>
  <c r="BE192" i="2"/>
  <c r="BE198" i="2"/>
  <c r="BE210" i="2"/>
  <c r="BE219" i="2"/>
  <c r="BE228" i="2"/>
  <c r="J87" i="2"/>
  <c r="BE126" i="2"/>
  <c r="BE163" i="2"/>
  <c r="BE174" i="2"/>
  <c r="BE185" i="2"/>
  <c r="BE201" i="2"/>
  <c r="BE204" i="2"/>
  <c r="BE215" i="2"/>
  <c r="BE217" i="2"/>
  <c r="BE231" i="2"/>
  <c r="BE237" i="2"/>
  <c r="F33" i="2"/>
  <c r="BB95" i="1" s="1"/>
  <c r="BB94" i="1" s="1"/>
  <c r="W31" i="1" s="1"/>
  <c r="F32" i="2"/>
  <c r="BA95" i="1" s="1"/>
  <c r="BA94" i="1" s="1"/>
  <c r="W30" i="1" s="1"/>
  <c r="F34" i="2"/>
  <c r="BC95" i="1" s="1"/>
  <c r="BC94" i="1" s="1"/>
  <c r="W32" i="1" s="1"/>
  <c r="F35" i="2"/>
  <c r="BD95" i="1" s="1"/>
  <c r="BD94" i="1" s="1"/>
  <c r="W33" i="1" s="1"/>
  <c r="J32" i="2"/>
  <c r="AW95" i="1" s="1"/>
  <c r="P123" i="2" l="1"/>
  <c r="P122" i="2" s="1"/>
  <c r="AU95" i="1" s="1"/>
  <c r="AU94" i="1" s="1"/>
  <c r="R123" i="2"/>
  <c r="R122" i="2" s="1"/>
  <c r="BK123" i="2"/>
  <c r="J123" i="2"/>
  <c r="J95" i="2"/>
  <c r="J234" i="2"/>
  <c r="J103" i="2"/>
  <c r="AY94" i="1"/>
  <c r="F31" i="2"/>
  <c r="AZ95" i="1" s="1"/>
  <c r="AZ94" i="1" s="1"/>
  <c r="W29" i="1" s="1"/>
  <c r="AX94" i="1"/>
  <c r="AW94" i="1"/>
  <c r="AK30" i="1"/>
  <c r="J31" i="2"/>
  <c r="AV95" i="1" s="1"/>
  <c r="AT95" i="1" s="1"/>
  <c r="BK122" i="2" l="1"/>
  <c r="J122" i="2" s="1"/>
  <c r="J28" i="2" s="1"/>
  <c r="AG95" i="1" s="1"/>
  <c r="AG94" i="1" s="1"/>
  <c r="AK26" i="1" s="1"/>
  <c r="AK35" i="1" s="1"/>
  <c r="AV94" i="1"/>
  <c r="AK29" i="1"/>
  <c r="J37" i="2" l="1"/>
  <c r="J94" i="2"/>
  <c r="AN95" i="1"/>
  <c r="AT94" i="1"/>
  <c r="AN94" i="1" s="1"/>
</calcChain>
</file>

<file path=xl/sharedStrings.xml><?xml version="1.0" encoding="utf-8"?>
<sst xmlns="http://schemas.openxmlformats.org/spreadsheetml/2006/main" count="1723" uniqueCount="415">
  <si>
    <t>Export Komplet</t>
  </si>
  <si>
    <t/>
  </si>
  <si>
    <t>2.0</t>
  </si>
  <si>
    <t>False</t>
  </si>
  <si>
    <t>{fd294613-8a38-46f5-873e-6c7334446a8e}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</si>
  <si>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</si>
  <si>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</si>
  <si>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</si>
  <si>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</si>
  <si>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</si>
  <si>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</si>
  <si>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</si>
  <si>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</si>
  <si>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</si>
  <si>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Mesto1153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</si>
  <si>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</si>
  <si>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</si>
  <si>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Masarykova škola</t>
  </si>
  <si>
    <t>KSO:</t>
  </si>
  <si>
    <t>CC-CZ:</t>
  </si>
  <si>
    <t>Místo:</t>
  </si>
  <si>
    <t>Valašské Meziříčí</t>
  </si>
  <si>
    <t>Datum:</t>
  </si>
  <si>
    <t>14. 2. 2024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</si>
  <si>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</si>
  <si>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</si>
  <si>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</si>
  <si>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</si>
  <si>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</si>
  <si>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</si>
  <si>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</si>
  <si>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</si>
  <si>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</si>
  <si>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</si>
  <si>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</si>
  <si>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</si>
  <si>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</si>
  <si>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</si>
  <si>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</si>
  <si>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</si>
  <si>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</si>
  <si>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</si>
  <si>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</si>
  <si>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</si>
  <si>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</si>
  <si>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</si>
  <si>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</si>
  <si>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</si>
  <si>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</si>
  <si>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</si>
  <si>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</si>
  <si>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</si>
  <si>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</si>
  <si>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</si>
  <si>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</si>
  <si>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</si>
  <si>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</si>
  <si>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</si>
  <si>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</si>
  <si>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</si>
  <si>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</si>
  <si>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</si>
  <si>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</si>
  <si>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</si>
  <si>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</si>
  <si>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</si>
  <si>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</si>
  <si>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</si>
  <si>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</si>
  <si>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</si>
  <si>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</si>
  <si>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</si>
  <si>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</si>
  <si>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</si>
  <si>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</si>
  <si>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</si>
  <si>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</si>
  <si>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</si>
  <si>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</si>
  <si>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</si>
  <si>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</si>
  <si>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</si>
  <si>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</si>
  <si>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</si>
  <si>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184,455</t>
  </si>
  <si>
    <t>2</t>
  </si>
  <si>
    <t>sut2</t>
  </si>
  <si>
    <t>162,18</t>
  </si>
  <si>
    <t>KRYCÍ LIST SOUPISU PRACÍ</t>
  </si>
  <si>
    <t>n2</t>
  </si>
  <si>
    <t>18</t>
  </si>
  <si>
    <t>n</t>
  </si>
  <si>
    <t>n1</t>
  </si>
  <si>
    <t>15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</si>
  <si>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</si>
  <si>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</si>
  <si>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</si>
  <si>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</si>
  <si>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</si>
  <si>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</si>
  <si>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</si>
  <si>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</si>
  <si>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</si>
  <si>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</si>
  <si>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</si>
  <si>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</si>
  <si>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</si>
  <si>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</si>
  <si>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</si>
  <si>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</si>
  <si>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</si>
  <si>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</si>
  <si>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</si>
  <si>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</si>
  <si>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</si>
  <si>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</si>
  <si>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</si>
  <si>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</si>
  <si>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</si>
  <si>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</si>
  <si>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</si>
  <si>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</si>
  <si>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</si>
  <si>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</si>
  <si>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</si>
  <si>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</si>
  <si>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</si>
  <si>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</si>
  <si>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</si>
  <si>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</si>
  <si>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CS ÚRS 2024 01</t>
  </si>
  <si>
    <t>4</t>
  </si>
  <si>
    <t>-1481271295</t>
  </si>
  <si>
    <t>113106142</t>
  </si>
  <si>
    <t>Rozebrání dlažeb z betonových nebo kamenných dlaždic komunikací pro pěší strojně pl přes 50 m2</t>
  </si>
  <si>
    <t>1761369530</t>
  </si>
  <si>
    <t>3</t>
  </si>
  <si>
    <t>113107162</t>
  </si>
  <si>
    <t>Odstranění podkladu z kameniva drceného tl přes 100 do 200 mm strojně pl přes 50 do 200 m2</t>
  </si>
  <si>
    <t>-996035907</t>
  </si>
  <si>
    <t>113107223</t>
  </si>
  <si>
    <t>Odstranění podkladu z kameniva drceného tl přes 200 do 300 mm strojně pl přes 200 m2</t>
  </si>
  <si>
    <t>-492159664</t>
  </si>
  <si>
    <t>VV</t>
  </si>
  <si>
    <t>340+38</t>
  </si>
  <si>
    <t>5</t>
  </si>
  <si>
    <t>113107341</t>
  </si>
  <si>
    <t>Odstranění podkladu živičného tl 50 mm strojně pl do 50 m2</t>
  </si>
  <si>
    <t>-1008256741</t>
  </si>
  <si>
    <t>6</t>
  </si>
  <si>
    <t>113202111</t>
  </si>
  <si>
    <t>Vytrhání obrub krajníků obrubníků stojatých</t>
  </si>
  <si>
    <t>m</t>
  </si>
  <si>
    <t>527442447</t>
  </si>
  <si>
    <t>30+290</t>
  </si>
  <si>
    <t>7</t>
  </si>
  <si>
    <t>119003211</t>
  </si>
  <si>
    <t>Mobilní plotová zábrana s reflexním pásem výšky do 1,5 m pro zabezpečení výkopu zřízení</t>
  </si>
  <si>
    <t>-168087222</t>
  </si>
  <si>
    <t>8</t>
  </si>
  <si>
    <t>119003212</t>
  </si>
  <si>
    <t>Mobilní plotová zábrana s reflexním pásem výšky do 1,5 m pro zabezpečení výkopu odstranění</t>
  </si>
  <si>
    <t>578851514</t>
  </si>
  <si>
    <t>9</t>
  </si>
  <si>
    <t>162751117</t>
  </si>
  <si>
    <t>Vodorovné přemístění přes 9 000 do 10000 m výkopku/sypaniny z horniny třídy těžitelnosti I skupiny 1 až 3</t>
  </si>
  <si>
    <t>m3</t>
  </si>
  <si>
    <t>-882956506</t>
  </si>
  <si>
    <t>dovoz zeminy pro násypy+zásypy</t>
  </si>
  <si>
    <t>n1+n2</t>
  </si>
  <si>
    <t>10</t>
  </si>
  <si>
    <t>167151101</t>
  </si>
  <si>
    <t>Nakládání výkopku z hornin třídy těžitelnosti I skupiny 1 až 3 do 100 m3</t>
  </si>
  <si>
    <t>72227083</t>
  </si>
  <si>
    <t>11</t>
  </si>
  <si>
    <t>171111103</t>
  </si>
  <si>
    <t>Uložení sypaniny z hornin soudržných do násypů zhutněných ručně</t>
  </si>
  <si>
    <t>-1853994526</t>
  </si>
  <si>
    <t>doplnění kolem obrub</t>
  </si>
  <si>
    <t>15,0</t>
  </si>
  <si>
    <t>174151101</t>
  </si>
  <si>
    <t>Zásyp jam, šachet rýh nebo kolem objektů sypaninou se zhutněním</t>
  </si>
  <si>
    <t>CS ÚRS 2023 02</t>
  </si>
  <si>
    <t>1265068030</t>
  </si>
  <si>
    <t>doplnění zeminy-zrušený chodník</t>
  </si>
  <si>
    <t>18,0</t>
  </si>
  <si>
    <t>13</t>
  </si>
  <si>
    <t>181152302</t>
  </si>
  <si>
    <t>Úprava pláně pro silnice a dálnice v zářezech se zhutněním</t>
  </si>
  <si>
    <t>-687321892</t>
  </si>
  <si>
    <t>340</t>
  </si>
  <si>
    <t>14</t>
  </si>
  <si>
    <t>181311103</t>
  </si>
  <si>
    <t>Rozprostření ornice tl vrstvy do 200 mm v rovině nebo ve svahu do 1:5 ručně</t>
  </si>
  <si>
    <t>-491302642</t>
  </si>
  <si>
    <t>181411131</t>
  </si>
  <si>
    <t>Založení parkového trávníku výsevem pl do 1000 m2 v rovině a ve svahu do 1:5</t>
  </si>
  <si>
    <t>162176303</t>
  </si>
  <si>
    <t>16</t>
  </si>
  <si>
    <t>M</t>
  </si>
  <si>
    <t>00572410</t>
  </si>
  <si>
    <t>osivo směs travní parková</t>
  </si>
  <si>
    <t>kg</t>
  </si>
  <si>
    <t>-1977663673</t>
  </si>
  <si>
    <t>140*0,02 'Přepočtené koeficientem množství</t>
  </si>
  <si>
    <t>17</t>
  </si>
  <si>
    <t>183403153</t>
  </si>
  <si>
    <t>Obdělání půdy hrabáním v rovině a svahu do 1:5</t>
  </si>
  <si>
    <t>-1551341961</t>
  </si>
  <si>
    <t>183403161</t>
  </si>
  <si>
    <t>Obdělání půdy válením v rovině a svahu do 1:5</t>
  </si>
  <si>
    <t>145663866</t>
  </si>
  <si>
    <t>Komunikace pozemní</t>
  </si>
  <si>
    <t>19</t>
  </si>
  <si>
    <t>564811111</t>
  </si>
  <si>
    <t>Podklad ze štěrkodrtě ŠD plochy přes 100 m2 tl 50 mm</t>
  </si>
  <si>
    <t>-672501521</t>
  </si>
  <si>
    <t>340,0</t>
  </si>
  <si>
    <t>20</t>
  </si>
  <si>
    <t>564831111</t>
  </si>
  <si>
    <t>Podklad ze štěrkodrtě ŠD plochy přes 100 m2 tl 100 mm</t>
  </si>
  <si>
    <t>551950160</t>
  </si>
  <si>
    <t>pod obrubník</t>
  </si>
  <si>
    <t>30*0,45</t>
  </si>
  <si>
    <t>250*0,3</t>
  </si>
  <si>
    <t>Součet</t>
  </si>
  <si>
    <t>573231111</t>
  </si>
  <si>
    <t>Postřik živičný spojovací ze silniční emulze v množství 0,70 kg/m2</t>
  </si>
  <si>
    <t>-661525748</t>
  </si>
  <si>
    <t>22</t>
  </si>
  <si>
    <t>577144111</t>
  </si>
  <si>
    <t>Asfaltový beton vrstva obrusná ACO 11 (ABS) tř. I tl 50 mm š do 3 m z nemodifikovaného asfaltu</t>
  </si>
  <si>
    <t>-1691254198</t>
  </si>
  <si>
    <t>23</t>
  </si>
  <si>
    <t>596211111</t>
  </si>
  <si>
    <t>Kladení zámkové dlažby komunikací pro pěší ručně tl 60 mm skupiny A pl přes 50 do 100 m2</t>
  </si>
  <si>
    <t>-1527191998</t>
  </si>
  <si>
    <t>85</t>
  </si>
  <si>
    <t>24</t>
  </si>
  <si>
    <t>PSB.14010300</t>
  </si>
  <si>
    <t>HOLLAND I 200x100x60 mm</t>
  </si>
  <si>
    <t>-2061133651</t>
  </si>
  <si>
    <t>79,5</t>
  </si>
  <si>
    <t>79,5*1,01 'Přepočtené koeficientem množství</t>
  </si>
  <si>
    <t>25</t>
  </si>
  <si>
    <t>59245006</t>
  </si>
  <si>
    <t>dlažba tvar obdélník betonová pro nevidomé 200x100x60mm barevná</t>
  </si>
  <si>
    <t>1267315020</t>
  </si>
  <si>
    <t>1,5*1,02 'Přepočtené koeficientem množství</t>
  </si>
  <si>
    <t>26</t>
  </si>
  <si>
    <t>596211114</t>
  </si>
  <si>
    <t>Příplatek za kombinaci dvou barev u kladení betonových dlažeb komunikací pro pěší ručně tl 60 mm skupiny A</t>
  </si>
  <si>
    <t>2072874269</t>
  </si>
  <si>
    <t>27</t>
  </si>
  <si>
    <t>596211212</t>
  </si>
  <si>
    <t>Kladení zámkové dlažby komunikací pro pěší ručně tl 80 mm skupiny A pl přes 100 do 300 m2</t>
  </si>
  <si>
    <t>1094827885</t>
  </si>
  <si>
    <t>184,5+1,5+8</t>
  </si>
  <si>
    <t>28</t>
  </si>
  <si>
    <t>PSB.14012601</t>
  </si>
  <si>
    <t>HOLLAND I 200x100x80 mm</t>
  </si>
  <si>
    <t>699225357</t>
  </si>
  <si>
    <t>184,5</t>
  </si>
  <si>
    <t>184,5*1,03 'Přepočtené koeficientem množství</t>
  </si>
  <si>
    <t>29</t>
  </si>
  <si>
    <t>59245226</t>
  </si>
  <si>
    <t>dlažba tvar obdélník betonová pro nevidomé 200x100x80mm barevná</t>
  </si>
  <si>
    <t>-965209663</t>
  </si>
  <si>
    <t>1,5</t>
  </si>
  <si>
    <t>1,5*1,03 'Přepočtené koeficientem množství</t>
  </si>
  <si>
    <t>30</t>
  </si>
  <si>
    <t>59245030.1</t>
  </si>
  <si>
    <t>dlažba tvar čtverec betonová 200x200x80mm bez zkosené hrany</t>
  </si>
  <si>
    <t>-354909429</t>
  </si>
  <si>
    <t>8*1,03 'Přepočtené koeficientem množství</t>
  </si>
  <si>
    <t>31</t>
  </si>
  <si>
    <t>596211214</t>
  </si>
  <si>
    <t>Příplatek za kombinaci dvou barev u kladení betonových dlažeb komunikací pro pěší ručně tl 80 mm skupiny A</t>
  </si>
  <si>
    <t>-110073141</t>
  </si>
  <si>
    <t>8+1,5</t>
  </si>
  <si>
    <t>32</t>
  </si>
  <si>
    <t>599141111</t>
  </si>
  <si>
    <t>Vyplnění spár mezi silničními dílci živičnou zálivkou</t>
  </si>
  <si>
    <t>-1466181564</t>
  </si>
  <si>
    <t>Ostatní konstrukce a práce, bourání</t>
  </si>
  <si>
    <t>33</t>
  </si>
  <si>
    <t>916131213</t>
  </si>
  <si>
    <t>Osazení silničního obrubníku betonového stojatého s boční opěrou do lože z betonu prostého</t>
  </si>
  <si>
    <t>-240185083</t>
  </si>
  <si>
    <t>"obrubník"   22</t>
  </si>
  <si>
    <t>"nájezdový"   4</t>
  </si>
  <si>
    <t>"přechodový"   4</t>
  </si>
  <si>
    <t>34</t>
  </si>
  <si>
    <t>59217031</t>
  </si>
  <si>
    <t>obrubník betonový silniční 1000x150x250mm</t>
  </si>
  <si>
    <t>-1262165340</t>
  </si>
  <si>
    <t>22*1,02 'Přepočtené koeficientem množství</t>
  </si>
  <si>
    <t>35</t>
  </si>
  <si>
    <t>59217029</t>
  </si>
  <si>
    <t>obrubník betonový silniční nájezdový 1000x150x150mm</t>
  </si>
  <si>
    <t>-688230489</t>
  </si>
  <si>
    <t>4*1,02 'Přepočtené koeficientem množství</t>
  </si>
  <si>
    <t>36</t>
  </si>
  <si>
    <t>59217030</t>
  </si>
  <si>
    <t>obrubník betonový silniční přechodový 1000x150x150-250mm</t>
  </si>
  <si>
    <t>-2040247616</t>
  </si>
  <si>
    <t>37</t>
  </si>
  <si>
    <t>916231213</t>
  </si>
  <si>
    <t>Osazení chodníkového obrubníku betonového stojatého s boční opěrou do lože z betonu prostého</t>
  </si>
  <si>
    <t>-876754661</t>
  </si>
  <si>
    <t>38</t>
  </si>
  <si>
    <t>59217017</t>
  </si>
  <si>
    <t>obrubník betonový chodníkový 1000x100x250mm</t>
  </si>
  <si>
    <t>-566993970</t>
  </si>
  <si>
    <t>250*1,02 'Přepočtené koeficientem množství</t>
  </si>
  <si>
    <t>39</t>
  </si>
  <si>
    <t>916991121</t>
  </si>
  <si>
    <t>Lože pod obrubníky, krajníky nebo obruby z dlažebních kostek z betonu prostého</t>
  </si>
  <si>
    <t>641916028</t>
  </si>
  <si>
    <t>30*0,45*0,1</t>
  </si>
  <si>
    <t>250*0,3*0,1</t>
  </si>
  <si>
    <t>40</t>
  </si>
  <si>
    <t>919735111</t>
  </si>
  <si>
    <t>Řezání stávajícího živičného krytu hl do 50 mm</t>
  </si>
  <si>
    <t>453873427</t>
  </si>
  <si>
    <t>41</t>
  </si>
  <si>
    <t>936104213</t>
  </si>
  <si>
    <t>Montáž odpadkového koše kotevními šrouby na pevný podklad</t>
  </si>
  <si>
    <t>kus</t>
  </si>
  <si>
    <t>-154477073</t>
  </si>
  <si>
    <t>42</t>
  </si>
  <si>
    <t>RMAT0001</t>
  </si>
  <si>
    <t>koš odpadkový vč. všech doplňků</t>
  </si>
  <si>
    <t>-1177128394</t>
  </si>
  <si>
    <t>43</t>
  </si>
  <si>
    <t>93610R001</t>
  </si>
  <si>
    <t>Montáž + dodávka vlajkový stožár vč.betonáže patek,zemních prací a všech doplňků</t>
  </si>
  <si>
    <t>1514002617</t>
  </si>
  <si>
    <t>997</t>
  </si>
  <si>
    <t>Přesun sutě</t>
  </si>
  <si>
    <t>44</t>
  </si>
  <si>
    <t>997221121.1</t>
  </si>
  <si>
    <t>Naskládání staré dlažby na palety</t>
  </si>
  <si>
    <t>t</t>
  </si>
  <si>
    <t>1584814585</t>
  </si>
  <si>
    <t>96,58/3*2</t>
  </si>
  <si>
    <t>45</t>
  </si>
  <si>
    <t>997221551</t>
  </si>
  <si>
    <t>Vodorovná doprava suti ze sypkých materiálů do 1 km</t>
  </si>
  <si>
    <t>-384148696</t>
  </si>
  <si>
    <t>46</t>
  </si>
  <si>
    <t>997221559</t>
  </si>
  <si>
    <t>Příplatek ZKD 1 km u vodorovné dopravy suti ze sypkých materiálů</t>
  </si>
  <si>
    <t>837808340</t>
  </si>
  <si>
    <t>sut1*19</t>
  </si>
  <si>
    <t>47</t>
  </si>
  <si>
    <t>997221561</t>
  </si>
  <si>
    <t>Vodorovná doprava suti z kusových materiálů do 1 km</t>
  </si>
  <si>
    <t>-751791989</t>
  </si>
  <si>
    <t>346,635-sut1</t>
  </si>
  <si>
    <t>Mezisoučet</t>
  </si>
  <si>
    <t>48</t>
  </si>
  <si>
    <t>997221569</t>
  </si>
  <si>
    <t>Příplatek ZKD 1 km u vodorovné dopravy suti z kusových materiálů</t>
  </si>
  <si>
    <t>1619215965</t>
  </si>
  <si>
    <t>sut2*19</t>
  </si>
  <si>
    <t>49</t>
  </si>
  <si>
    <t>997221611</t>
  </si>
  <si>
    <t>Nakládání suti na dopravní prostředky pro vodorovnou dopravu</t>
  </si>
  <si>
    <t>445516633</t>
  </si>
  <si>
    <t>50</t>
  </si>
  <si>
    <t>997221862</t>
  </si>
  <si>
    <t>Poplatek za uložení na recyklační skládce (skládkovné) stavebního odpadu z armovaného betonu pod kódem 17 01 01</t>
  </si>
  <si>
    <t>1476175303</t>
  </si>
  <si>
    <t>sut2-64,387</t>
  </si>
  <si>
    <t>51</t>
  </si>
  <si>
    <t>997221645</t>
  </si>
  <si>
    <t>Poplatek za uložení na skládce (skládkovné) odpadu asfaltového bez dehtu kód odpadu 17 03 02</t>
  </si>
  <si>
    <t>1619534259</t>
  </si>
  <si>
    <t>52</t>
  </si>
  <si>
    <t>997221873</t>
  </si>
  <si>
    <t>Poplatek za uložení stavebního odpadu na recyklační skládce (skládkovné) zeminy a kamení zatříděného do Katalogu odpadů pod kódem 17 05 04</t>
  </si>
  <si>
    <t>804479420</t>
  </si>
  <si>
    <t>sut1-0,735</t>
  </si>
  <si>
    <t>998</t>
  </si>
  <si>
    <t>Přesun hmot</t>
  </si>
  <si>
    <t>53</t>
  </si>
  <si>
    <t>998223011</t>
  </si>
  <si>
    <t>Přesun hmot pro pozemní komunikace s krytem dlážděným</t>
  </si>
  <si>
    <t>543716411</t>
  </si>
  <si>
    <t>Práce a dodávky M</t>
  </si>
  <si>
    <t>VRN</t>
  </si>
  <si>
    <t>Vedlejší rozpočtové náklady</t>
  </si>
  <si>
    <t>VRN3</t>
  </si>
  <si>
    <t>Zařízení staveniště</t>
  </si>
  <si>
    <t>54</t>
  </si>
  <si>
    <t>030001000</t>
  </si>
  <si>
    <t>kpl</t>
  </si>
  <si>
    <t>1024</t>
  </si>
  <si>
    <t>1815433051</t>
  </si>
  <si>
    <t>VRN7</t>
  </si>
  <si>
    <t>Provozní vlivy</t>
  </si>
  <si>
    <t>55</t>
  </si>
  <si>
    <t>072002000</t>
  </si>
  <si>
    <t>Silniční provoz-dočasné dopravní značení</t>
  </si>
  <si>
    <t>787941482</t>
  </si>
  <si>
    <t>SEZNAM FIGUR</t>
  </si>
  <si>
    <t>Výměra</t>
  </si>
  <si>
    <t>Použití figury:</t>
  </si>
  <si>
    <t>p</t>
  </si>
  <si>
    <t>p1</t>
  </si>
  <si>
    <t>p2</t>
  </si>
  <si>
    <t>p3</t>
  </si>
  <si>
    <t>r</t>
  </si>
  <si>
    <t>s10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</si>
</sst>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Y9" sqref="Y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193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R5" s="20"/>
      <c r="BE5" s="221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5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R6" s="20"/>
      <c r="BE6" s="222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2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2"/>
      <c r="BS8" s="17" t="s">
        <v>6</v>
      </c>
    </row>
    <row r="9" spans="1:74" ht="14.45" customHeight="1">
      <c r="B9" s="20"/>
      <c r="AR9" s="20"/>
      <c r="BE9" s="222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2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2"/>
      <c r="BS11" s="17" t="s">
        <v>6</v>
      </c>
    </row>
    <row r="12" spans="1:74" ht="6.95" customHeight="1">
      <c r="B12" s="20"/>
      <c r="AR12" s="20"/>
      <c r="BE12" s="222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2"/>
      <c r="BS13" s="17" t="s">
        <v>6</v>
      </c>
    </row>
    <row r="14" spans="1:74" ht="12.75">
      <c r="B14" s="20"/>
      <c r="E14" s="226" t="s">
        <v>29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7" t="s">
        <v>27</v>
      </c>
      <c r="AN14" s="29" t="s">
        <v>29</v>
      </c>
      <c r="AR14" s="20"/>
      <c r="BE14" s="222"/>
      <c r="BS14" s="17" t="s">
        <v>6</v>
      </c>
    </row>
    <row r="15" spans="1:74" ht="6.95" customHeight="1">
      <c r="B15" s="20"/>
      <c r="AR15" s="20"/>
      <c r="BE15" s="222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2"/>
      <c r="BS16" s="17" t="s">
        <v>3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22"/>
      <c r="BS17" s="17" t="s">
        <v>32</v>
      </c>
    </row>
    <row r="18" spans="2:71" ht="6.95" customHeight="1">
      <c r="B18" s="20"/>
      <c r="AR18" s="20"/>
      <c r="BE18" s="222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2"/>
      <c r="BS19" s="17" t="s">
        <v>6</v>
      </c>
    </row>
    <row r="20" spans="2:7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22"/>
      <c r="BS20" s="17" t="s">
        <v>32</v>
      </c>
    </row>
    <row r="21" spans="2:71" ht="6.95" customHeight="1">
      <c r="B21" s="20"/>
      <c r="AR21" s="20"/>
      <c r="BE21" s="222"/>
    </row>
    <row r="22" spans="2:71" ht="12" customHeight="1">
      <c r="B22" s="20"/>
      <c r="D22" s="27" t="s">
        <v>35</v>
      </c>
      <c r="AR22" s="20"/>
      <c r="BE22" s="222"/>
    </row>
    <row r="23" spans="2:71" ht="16.5" customHeight="1">
      <c r="B23" s="20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20"/>
      <c r="BE23" s="222"/>
    </row>
    <row r="24" spans="2:71" ht="6.95" customHeight="1">
      <c r="B24" s="20"/>
      <c r="AR24" s="20"/>
      <c r="BE24" s="22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2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9">
        <f>ROUND(AG94,2)</f>
        <v>0</v>
      </c>
      <c r="AL26" s="230"/>
      <c r="AM26" s="230"/>
      <c r="AN26" s="230"/>
      <c r="AO26" s="230"/>
      <c r="AR26" s="32"/>
      <c r="BE26" s="222"/>
    </row>
    <row r="27" spans="2:71" s="1" customFormat="1" ht="6.95" customHeight="1">
      <c r="B27" s="32"/>
      <c r="AR27" s="32"/>
      <c r="BE27" s="222"/>
    </row>
    <row r="28" spans="2:71" s="1" customFormat="1" ht="12.75">
      <c r="B28" s="32"/>
      <c r="L28" s="231" t="s">
        <v>37</v>
      </c>
      <c r="M28" s="231"/>
      <c r="N28" s="231"/>
      <c r="O28" s="231"/>
      <c r="P28" s="231"/>
      <c r="W28" s="231" t="s">
        <v>38</v>
      </c>
      <c r="X28" s="231"/>
      <c r="Y28" s="231"/>
      <c r="Z28" s="231"/>
      <c r="AA28" s="231"/>
      <c r="AB28" s="231"/>
      <c r="AC28" s="231"/>
      <c r="AD28" s="231"/>
      <c r="AE28" s="231"/>
      <c r="AK28" s="231" t="s">
        <v>39</v>
      </c>
      <c r="AL28" s="231"/>
      <c r="AM28" s="231"/>
      <c r="AN28" s="231"/>
      <c r="AO28" s="231"/>
      <c r="AR28" s="32"/>
      <c r="BE28" s="222"/>
    </row>
    <row r="29" spans="2:71" s="2" customFormat="1" ht="14.45" customHeight="1">
      <c r="B29" s="36"/>
      <c r="D29" s="27" t="s">
        <v>40</v>
      </c>
      <c r="F29" s="27" t="s">
        <v>41</v>
      </c>
      <c r="L29" s="216">
        <v>0.21</v>
      </c>
      <c r="M29" s="215"/>
      <c r="N29" s="215"/>
      <c r="O29" s="215"/>
      <c r="P29" s="215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K29" s="214">
        <f>ROUND(AV94, 2)</f>
        <v>0</v>
      </c>
      <c r="AL29" s="215"/>
      <c r="AM29" s="215"/>
      <c r="AN29" s="215"/>
      <c r="AO29" s="215"/>
      <c r="AR29" s="36"/>
      <c r="BE29" s="223"/>
    </row>
    <row r="30" spans="2:71" s="2" customFormat="1" ht="14.45" customHeight="1">
      <c r="B30" s="36"/>
      <c r="F30" s="27" t="s">
        <v>42</v>
      </c>
      <c r="L30" s="216">
        <v>0.12</v>
      </c>
      <c r="M30" s="215"/>
      <c r="N30" s="215"/>
      <c r="O30" s="215"/>
      <c r="P30" s="215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K30" s="214">
        <f>ROUND(AW94, 2)</f>
        <v>0</v>
      </c>
      <c r="AL30" s="215"/>
      <c r="AM30" s="215"/>
      <c r="AN30" s="215"/>
      <c r="AO30" s="215"/>
      <c r="AR30" s="36"/>
      <c r="BE30" s="223"/>
    </row>
    <row r="31" spans="2:71" s="2" customFormat="1" ht="14.45" hidden="1" customHeight="1">
      <c r="B31" s="36"/>
      <c r="F31" s="27" t="s">
        <v>43</v>
      </c>
      <c r="L31" s="216">
        <v>0.21</v>
      </c>
      <c r="M31" s="215"/>
      <c r="N31" s="215"/>
      <c r="O31" s="215"/>
      <c r="P31" s="215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4">
        <v>0</v>
      </c>
      <c r="AL31" s="215"/>
      <c r="AM31" s="215"/>
      <c r="AN31" s="215"/>
      <c r="AO31" s="215"/>
      <c r="AR31" s="36"/>
      <c r="BE31" s="223"/>
    </row>
    <row r="32" spans="2:71" s="2" customFormat="1" ht="14.45" hidden="1" customHeight="1">
      <c r="B32" s="36"/>
      <c r="F32" s="27" t="s">
        <v>44</v>
      </c>
      <c r="L32" s="216">
        <v>0.12</v>
      </c>
      <c r="M32" s="215"/>
      <c r="N32" s="215"/>
      <c r="O32" s="215"/>
      <c r="P32" s="215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v>0</v>
      </c>
      <c r="AL32" s="215"/>
      <c r="AM32" s="215"/>
      <c r="AN32" s="215"/>
      <c r="AO32" s="215"/>
      <c r="AR32" s="36"/>
      <c r="BE32" s="223"/>
    </row>
    <row r="33" spans="2:57" s="2" customFormat="1" ht="14.45" hidden="1" customHeight="1">
      <c r="B33" s="36"/>
      <c r="F33" s="27" t="s">
        <v>45</v>
      </c>
      <c r="L33" s="216">
        <v>0</v>
      </c>
      <c r="M33" s="215"/>
      <c r="N33" s="215"/>
      <c r="O33" s="215"/>
      <c r="P33" s="215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v>0</v>
      </c>
      <c r="AL33" s="215"/>
      <c r="AM33" s="215"/>
      <c r="AN33" s="215"/>
      <c r="AO33" s="215"/>
      <c r="AR33" s="36"/>
      <c r="BE33" s="223"/>
    </row>
    <row r="34" spans="2:57" s="1" customFormat="1" ht="6.95" customHeight="1">
      <c r="B34" s="32"/>
      <c r="AR34" s="32"/>
      <c r="BE34" s="222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17" t="s">
        <v>48</v>
      </c>
      <c r="Y35" s="218"/>
      <c r="Z35" s="218"/>
      <c r="AA35" s="218"/>
      <c r="AB35" s="218"/>
      <c r="AC35" s="39"/>
      <c r="AD35" s="39"/>
      <c r="AE35" s="39"/>
      <c r="AF35" s="39"/>
      <c r="AG35" s="39"/>
      <c r="AH35" s="39"/>
      <c r="AI35" s="39"/>
      <c r="AJ35" s="39"/>
      <c r="AK35" s="219">
        <f>SUM(AK26:AK33)</f>
        <v>0</v>
      </c>
      <c r="AL35" s="218"/>
      <c r="AM35" s="218"/>
      <c r="AN35" s="218"/>
      <c r="AO35" s="220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0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0" s="1" customFormat="1" ht="24.95" customHeight="1">
      <c r="B82" s="32"/>
      <c r="C82" s="21" t="s">
        <v>55</v>
      </c>
      <c r="AR82" s="32"/>
    </row>
    <row r="83" spans="1:90" s="1" customFormat="1" ht="6.95" customHeight="1">
      <c r="B83" s="32"/>
      <c r="AR83" s="32"/>
    </row>
    <row r="84" spans="1:90" s="3" customFormat="1" ht="12" customHeight="1">
      <c r="B84" s="48"/>
      <c r="C84" s="27" t="s">
        <v>13</v>
      </c>
      <c r="L84" s="3">
        <f>K5</f>
        <v>0</v>
      </c>
      <c r="AR84" s="48"/>
    </row>
    <row r="85" spans="1:90" s="4" customFormat="1" ht="36.950000000000003" customHeight="1">
      <c r="B85" s="49"/>
      <c r="C85" s="50" t="s">
        <v>16</v>
      </c>
      <c r="L85" s="205" t="str">
        <f>K6</f>
        <v>Chodník Masarykova škola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9"/>
    </row>
    <row r="86" spans="1:90" s="1" customFormat="1" ht="6.95" customHeight="1">
      <c r="B86" s="32"/>
      <c r="AR86" s="32"/>
    </row>
    <row r="87" spans="1:90" s="1" customFormat="1" ht="12" customHeight="1">
      <c r="B87" s="32"/>
      <c r="C87" s="27" t="s">
        <v>20</v>
      </c>
      <c r="L87" s="51" t="str">
        <f>IF(K8="","",K8)</f>
        <v>Valašské Meziříčí</v>
      </c>
      <c r="AI87" s="27" t="s">
        <v>22</v>
      </c>
      <c r="AM87" s="207" t="str">
        <f>IF(AN8= "","",AN8)</f>
        <v>14. 2. 2024</v>
      </c>
      <c r="AN87" s="207"/>
      <c r="AR87" s="32"/>
    </row>
    <row r="88" spans="1:90" s="1" customFormat="1" ht="6.95" customHeight="1">
      <c r="B88" s="32"/>
      <c r="AR88" s="32"/>
    </row>
    <row r="89" spans="1:90" s="1" customFormat="1" ht="15.2" customHeight="1">
      <c r="B89" s="32"/>
      <c r="C89" s="27" t="s">
        <v>24</v>
      </c>
      <c r="L89" s="3" t="str">
        <f>IF(E11= "","",E11)</f>
        <v>Město Valašské Meziříčí</v>
      </c>
      <c r="AI89" s="27" t="s">
        <v>30</v>
      </c>
      <c r="AM89" s="208" t="str">
        <f>IF(E17="","",E17)</f>
        <v xml:space="preserve"> </v>
      </c>
      <c r="AN89" s="209"/>
      <c r="AO89" s="209"/>
      <c r="AP89" s="209"/>
      <c r="AR89" s="32"/>
      <c r="AS89" s="210" t="s">
        <v>56</v>
      </c>
      <c r="AT89" s="211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0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08" t="str">
        <f>IF(E20="","",E20)</f>
        <v>Fajfrová Irena</v>
      </c>
      <c r="AN90" s="209"/>
      <c r="AO90" s="209"/>
      <c r="AP90" s="209"/>
      <c r="AR90" s="32"/>
      <c r="AS90" s="212"/>
      <c r="AT90" s="213"/>
      <c r="BD90" s="56"/>
    </row>
    <row r="91" spans="1:90" s="1" customFormat="1" ht="10.9" customHeight="1">
      <c r="B91" s="32"/>
      <c r="AR91" s="32"/>
      <c r="AS91" s="212"/>
      <c r="AT91" s="213"/>
      <c r="BD91" s="56"/>
    </row>
    <row r="92" spans="1:90" s="1" customFormat="1" ht="29.25" customHeight="1">
      <c r="B92" s="32"/>
      <c r="C92" s="195" t="s">
        <v>57</v>
      </c>
      <c r="D92" s="196"/>
      <c r="E92" s="196"/>
      <c r="F92" s="196"/>
      <c r="G92" s="196"/>
      <c r="H92" s="57"/>
      <c r="I92" s="197" t="s">
        <v>58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59</v>
      </c>
      <c r="AH92" s="196"/>
      <c r="AI92" s="196"/>
      <c r="AJ92" s="196"/>
      <c r="AK92" s="196"/>
      <c r="AL92" s="196"/>
      <c r="AM92" s="196"/>
      <c r="AN92" s="197" t="s">
        <v>60</v>
      </c>
      <c r="AO92" s="196"/>
      <c r="AP92" s="199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0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0" s="5" customFormat="1" ht="32.450000000000003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3">
        <f>ROUND(AG95,2)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75</v>
      </c>
      <c r="BT94" s="72" t="s">
        <v>76</v>
      </c>
      <c r="BV94" s="72" t="s">
        <v>77</v>
      </c>
      <c r="BW94" s="72" t="s">
        <v>4</v>
      </c>
      <c r="BX94" s="72" t="s">
        <v>78</v>
      </c>
      <c r="CL94" s="72" t="s">
        <v>1</v>
      </c>
    </row>
    <row r="95" spans="1:90" s="6" customFormat="1" ht="24.75" customHeight="1">
      <c r="A95" s="73" t="s">
        <v>79</v>
      </c>
      <c r="B95" s="74"/>
      <c r="C95" s="75"/>
      <c r="D95" s="202" t="s">
        <v>14</v>
      </c>
      <c r="E95" s="202"/>
      <c r="F95" s="202"/>
      <c r="G95" s="202"/>
      <c r="H95" s="202"/>
      <c r="I95" s="76"/>
      <c r="J95" s="202" t="s">
        <v>17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0">
        <f>'Mesto1153 - Chodník Masar...'!J28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77" t="s">
        <v>80</v>
      </c>
      <c r="AR95" s="74"/>
      <c r="AS95" s="78">
        <v>0</v>
      </c>
      <c r="AT95" s="79">
        <f>ROUND(SUM(AV95:AW95),2)</f>
        <v>0</v>
      </c>
      <c r="AU95" s="80">
        <f>'Mesto1153 - Chodník Masar...'!P122</f>
        <v>0</v>
      </c>
      <c r="AV95" s="79">
        <f>'Mesto1153 - Chodník Masar...'!J31</f>
        <v>0</v>
      </c>
      <c r="AW95" s="79">
        <f>'Mesto1153 - Chodník Masar...'!J32</f>
        <v>0</v>
      </c>
      <c r="AX95" s="79">
        <f>'Mesto1153 - Chodník Masar...'!J33</f>
        <v>0</v>
      </c>
      <c r="AY95" s="79">
        <f>'Mesto1153 - Chodník Masar...'!J34</f>
        <v>0</v>
      </c>
      <c r="AZ95" s="79">
        <f>'Mesto1153 - Chodník Masar...'!F31</f>
        <v>0</v>
      </c>
      <c r="BA95" s="79">
        <f>'Mesto1153 - Chodník Masar...'!F32</f>
        <v>0</v>
      </c>
      <c r="BB95" s="79">
        <f>'Mesto1153 - Chodník Masar...'!F33</f>
        <v>0</v>
      </c>
      <c r="BC95" s="79">
        <f>'Mesto1153 - Chodník Masar...'!F34</f>
        <v>0</v>
      </c>
      <c r="BD95" s="81">
        <f>'Mesto1153 - Chodník Masar...'!F35</f>
        <v>0</v>
      </c>
      <c r="BT95" s="82" t="s">
        <v>81</v>
      </c>
      <c r="BU95" s="82" t="s">
        <v>82</v>
      </c>
      <c r="BV95" s="82" t="s">
        <v>77</v>
      </c>
      <c r="BW95" s="82" t="s">
        <v>4</v>
      </c>
      <c r="BX95" s="82" t="s">
        <v>78</v>
      </c>
      <c r="CL95" s="82" t="s">
        <v>1</v>
      </c>
    </row>
    <row r="96" spans="1:90" s="1" customFormat="1" ht="30" customHeight="1">
      <c r="B96" s="32"/>
      <c r="AR96" s="32"/>
    </row>
    <row r="97" spans="2:44" s="1" customFormat="1" ht="6.95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153 - Chodník Masa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7" t="s">
        <v>4</v>
      </c>
      <c r="AZ2" s="83" t="s">
        <v>83</v>
      </c>
      <c r="BA2" s="83" t="s">
        <v>1</v>
      </c>
      <c r="BB2" s="83" t="s">
        <v>1</v>
      </c>
      <c r="BC2" s="83" t="s">
        <v>84</v>
      </c>
      <c r="BD2" s="83" t="s">
        <v>85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83" t="s">
        <v>86</v>
      </c>
      <c r="BA3" s="83" t="s">
        <v>1</v>
      </c>
      <c r="BB3" s="83" t="s">
        <v>1</v>
      </c>
      <c r="BC3" s="83" t="s">
        <v>87</v>
      </c>
      <c r="BD3" s="83" t="s">
        <v>85</v>
      </c>
    </row>
    <row r="4" spans="2:56" ht="24.95" customHeight="1">
      <c r="B4" s="20"/>
      <c r="D4" s="21" t="s">
        <v>88</v>
      </c>
      <c r="L4" s="20"/>
      <c r="M4" s="84" t="s">
        <v>10</v>
      </c>
      <c r="AT4" s="17" t="s">
        <v>3</v>
      </c>
      <c r="AZ4" s="83" t="s">
        <v>89</v>
      </c>
      <c r="BA4" s="83" t="s">
        <v>1</v>
      </c>
      <c r="BB4" s="83" t="s">
        <v>1</v>
      </c>
      <c r="BC4" s="83" t="s">
        <v>90</v>
      </c>
      <c r="BD4" s="83" t="s">
        <v>85</v>
      </c>
    </row>
    <row r="5" spans="2:56" ht="6.95" customHeight="1">
      <c r="B5" s="20"/>
      <c r="L5" s="20"/>
      <c r="AZ5" s="83" t="s">
        <v>91</v>
      </c>
      <c r="BA5" s="83" t="s">
        <v>1</v>
      </c>
      <c r="BB5" s="83" t="s">
        <v>1</v>
      </c>
      <c r="BC5" s="83" t="s">
        <v>90</v>
      </c>
      <c r="BD5" s="83" t="s">
        <v>85</v>
      </c>
    </row>
    <row r="6" spans="2:56" s="1" customFormat="1" ht="12" customHeight="1">
      <c r="B6" s="32"/>
      <c r="D6" s="27" t="s">
        <v>16</v>
      </c>
      <c r="L6" s="32"/>
      <c r="AZ6" s="83" t="s">
        <v>92</v>
      </c>
      <c r="BA6" s="83" t="s">
        <v>1</v>
      </c>
      <c r="BB6" s="83" t="s">
        <v>1</v>
      </c>
      <c r="BC6" s="83" t="s">
        <v>93</v>
      </c>
      <c r="BD6" s="83" t="s">
        <v>85</v>
      </c>
    </row>
    <row r="7" spans="2:56" s="1" customFormat="1" ht="16.5" customHeight="1">
      <c r="B7" s="32"/>
      <c r="E7" s="205" t="s">
        <v>17</v>
      </c>
      <c r="F7" s="232"/>
      <c r="G7" s="232"/>
      <c r="H7" s="232"/>
      <c r="L7" s="32"/>
    </row>
    <row r="8" spans="2:56" s="1" customFormat="1">
      <c r="B8" s="32"/>
      <c r="L8" s="32"/>
    </row>
    <row r="9" spans="2:56" s="1" customFormat="1" ht="12" customHeight="1">
      <c r="B9" s="32"/>
      <c r="D9" s="27" t="s">
        <v>18</v>
      </c>
      <c r="F9" s="25" t="s">
        <v>1</v>
      </c>
      <c r="I9" s="27" t="s">
        <v>19</v>
      </c>
      <c r="J9" s="25" t="s">
        <v>1</v>
      </c>
      <c r="L9" s="32"/>
    </row>
    <row r="10" spans="2:56" s="1" customFormat="1" ht="12" customHeight="1">
      <c r="B10" s="32"/>
      <c r="D10" s="27" t="s">
        <v>20</v>
      </c>
      <c r="F10" s="25" t="s">
        <v>21</v>
      </c>
      <c r="I10" s="27" t="s">
        <v>22</v>
      </c>
      <c r="J10" s="52" t="str">
        <f>'Rekapitulace stavby'!AN8</f>
        <v>14. 2. 2024</v>
      </c>
      <c r="L10" s="32"/>
    </row>
    <row r="11" spans="2:56" s="1" customFormat="1" ht="10.9" customHeight="1">
      <c r="B11" s="32"/>
      <c r="L11" s="32"/>
    </row>
    <row r="12" spans="2:56" s="1" customFormat="1" ht="12" customHeight="1">
      <c r="B12" s="32"/>
      <c r="D12" s="27" t="s">
        <v>24</v>
      </c>
      <c r="I12" s="27" t="s">
        <v>25</v>
      </c>
      <c r="J12" s="25" t="s">
        <v>1</v>
      </c>
      <c r="L12" s="32"/>
    </row>
    <row r="13" spans="2:56" s="1" customFormat="1" ht="18" customHeight="1">
      <c r="B13" s="32"/>
      <c r="E13" s="25" t="s">
        <v>26</v>
      </c>
      <c r="I13" s="27" t="s">
        <v>27</v>
      </c>
      <c r="J13" s="25" t="s">
        <v>1</v>
      </c>
      <c r="L13" s="32"/>
    </row>
    <row r="14" spans="2:56" s="1" customFormat="1" ht="6.95" customHeight="1">
      <c r="B14" s="32"/>
      <c r="L14" s="32"/>
    </row>
    <row r="15" spans="2:56" s="1" customFormat="1" ht="12" customHeight="1">
      <c r="B15" s="32"/>
      <c r="D15" s="27" t="s">
        <v>28</v>
      </c>
      <c r="I15" s="27" t="s">
        <v>25</v>
      </c>
      <c r="J15" s="28" t="str">
        <f>'Rekapitulace stavby'!AN13</f>
        <v>Vyplň údaj</v>
      </c>
      <c r="L15" s="32"/>
    </row>
    <row r="16" spans="2:56" s="1" customFormat="1" ht="18" customHeight="1">
      <c r="B16" s="32"/>
      <c r="E16" s="233" t="str">
        <f>'Rekapitulace stavby'!E14</f>
        <v>Vyplň údaj</v>
      </c>
      <c r="F16" s="224"/>
      <c r="G16" s="224"/>
      <c r="H16" s="224"/>
      <c r="I16" s="27" t="s">
        <v>27</v>
      </c>
      <c r="J16" s="28" t="str">
        <f>'Rekapitulace stavby'!AN14</f>
        <v>Vyplň údaj</v>
      </c>
      <c r="L16" s="32"/>
    </row>
    <row r="17" spans="2:12" s="1" customFormat="1" ht="6.95" customHeight="1">
      <c r="B17" s="32"/>
      <c r="L17" s="32"/>
    </row>
    <row r="18" spans="2:12" s="1" customFormat="1" ht="12" customHeight="1">
      <c r="B18" s="32"/>
      <c r="D18" s="27" t="s">
        <v>30</v>
      </c>
      <c r="I18" s="27" t="s">
        <v>25</v>
      </c>
      <c r="J18" s="25" t="str">
        <f>IF('Rekapitulace stavby'!AN16="","",'Rekapitulace stavby'!AN16)</f>
        <v/>
      </c>
      <c r="L18" s="32"/>
    </row>
    <row r="19" spans="2:12" s="1" customFormat="1" ht="18" customHeight="1">
      <c r="B19" s="32"/>
      <c r="E19" s="25" t="str">
        <f>IF('Rekapitulace stavby'!E17="","",'Rekapitulace stavby'!E17)</f>
        <v xml:space="preserve"> </v>
      </c>
      <c r="I19" s="27" t="s">
        <v>27</v>
      </c>
      <c r="J19" s="25" t="str">
        <f>IF('Rekapitulace stavby'!AN17="","",'Rekapitulace stavby'!AN17)</f>
        <v/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33</v>
      </c>
      <c r="I21" s="27" t="s">
        <v>25</v>
      </c>
      <c r="J21" s="25" t="s">
        <v>1</v>
      </c>
      <c r="L21" s="32"/>
    </row>
    <row r="22" spans="2:12" s="1" customFormat="1" ht="18" customHeight="1">
      <c r="B22" s="32"/>
      <c r="E22" s="25" t="s">
        <v>34</v>
      </c>
      <c r="I22" s="27" t="s">
        <v>27</v>
      </c>
      <c r="J22" s="25" t="s">
        <v>1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35</v>
      </c>
      <c r="L24" s="32"/>
    </row>
    <row r="25" spans="2:12" s="7" customFormat="1" ht="16.5" customHeight="1">
      <c r="B25" s="85"/>
      <c r="E25" s="228" t="s">
        <v>1</v>
      </c>
      <c r="F25" s="228"/>
      <c r="G25" s="228"/>
      <c r="H25" s="228"/>
      <c r="L25" s="85"/>
    </row>
    <row r="26" spans="2:12" s="1" customFormat="1" ht="6.95" customHeight="1">
      <c r="B26" s="32"/>
      <c r="L26" s="32"/>
    </row>
    <row r="27" spans="2:12" s="1" customFormat="1" ht="6.95" customHeight="1">
      <c r="B27" s="32"/>
      <c r="D27" s="53"/>
      <c r="E27" s="53"/>
      <c r="F27" s="53"/>
      <c r="G27" s="53"/>
      <c r="H27" s="53"/>
      <c r="I27" s="53"/>
      <c r="J27" s="53"/>
      <c r="K27" s="53"/>
      <c r="L27" s="32"/>
    </row>
    <row r="28" spans="2:12" s="1" customFormat="1" ht="25.35" customHeight="1">
      <c r="B28" s="32"/>
      <c r="D28" s="86" t="s">
        <v>36</v>
      </c>
      <c r="J28" s="66">
        <f>ROUND(J122, 2)</f>
        <v>0</v>
      </c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14.45" customHeight="1">
      <c r="B30" s="32"/>
      <c r="F30" s="35" t="s">
        <v>38</v>
      </c>
      <c r="I30" s="35" t="s">
        <v>37</v>
      </c>
      <c r="J30" s="35" t="s">
        <v>39</v>
      </c>
      <c r="L30" s="32"/>
    </row>
    <row r="31" spans="2:12" s="1" customFormat="1" ht="14.45" customHeight="1">
      <c r="B31" s="32"/>
      <c r="D31" s="55" t="s">
        <v>40</v>
      </c>
      <c r="E31" s="27" t="s">
        <v>41</v>
      </c>
      <c r="F31" s="87">
        <f>ROUND((SUM(BE122:BE237)),  2)</f>
        <v>0</v>
      </c>
      <c r="I31" s="88">
        <v>0.21</v>
      </c>
      <c r="J31" s="87">
        <f>ROUND(((SUM(BE122:BE237))*I31),  2)</f>
        <v>0</v>
      </c>
      <c r="L31" s="32"/>
    </row>
    <row r="32" spans="2:12" s="1" customFormat="1" ht="14.45" customHeight="1">
      <c r="B32" s="32"/>
      <c r="E32" s="27" t="s">
        <v>42</v>
      </c>
      <c r="F32" s="87">
        <f>ROUND((SUM(BF122:BF237)),  2)</f>
        <v>0</v>
      </c>
      <c r="I32" s="88">
        <v>0.12</v>
      </c>
      <c r="J32" s="87">
        <f>ROUND(((SUM(BF122:BF237))*I32),  2)</f>
        <v>0</v>
      </c>
      <c r="L32" s="32"/>
    </row>
    <row r="33" spans="2:12" s="1" customFormat="1" ht="14.45" hidden="1" customHeight="1">
      <c r="B33" s="32"/>
      <c r="E33" s="27" t="s">
        <v>43</v>
      </c>
      <c r="F33" s="87">
        <f>ROUND((SUM(BG122:BG237)),  2)</f>
        <v>0</v>
      </c>
      <c r="I33" s="88">
        <v>0.21</v>
      </c>
      <c r="J33" s="87">
        <f>0</f>
        <v>0</v>
      </c>
      <c r="L33" s="32"/>
    </row>
    <row r="34" spans="2:12" s="1" customFormat="1" ht="14.45" hidden="1" customHeight="1">
      <c r="B34" s="32"/>
      <c r="E34" s="27" t="s">
        <v>44</v>
      </c>
      <c r="F34" s="87">
        <f>ROUND((SUM(BH122:BH237)),  2)</f>
        <v>0</v>
      </c>
      <c r="I34" s="88">
        <v>0.12</v>
      </c>
      <c r="J34" s="87">
        <f>0</f>
        <v>0</v>
      </c>
      <c r="L34" s="32"/>
    </row>
    <row r="35" spans="2:12" s="1" customFormat="1" ht="14.45" hidden="1" customHeight="1">
      <c r="B35" s="32"/>
      <c r="E35" s="27" t="s">
        <v>45</v>
      </c>
      <c r="F35" s="87">
        <f>ROUND((SUM(BI122:BI237)),  2)</f>
        <v>0</v>
      </c>
      <c r="I35" s="88">
        <v>0</v>
      </c>
      <c r="J35" s="87">
        <f>0</f>
        <v>0</v>
      </c>
      <c r="L35" s="32"/>
    </row>
    <row r="36" spans="2:12" s="1" customFormat="1" ht="6.95" customHeight="1">
      <c r="B36" s="32"/>
      <c r="L36" s="32"/>
    </row>
    <row r="37" spans="2:12" s="1" customFormat="1" ht="25.35" customHeight="1">
      <c r="B37" s="32"/>
      <c r="C37" s="89"/>
      <c r="D37" s="90" t="s">
        <v>46</v>
      </c>
      <c r="E37" s="57"/>
      <c r="F37" s="57"/>
      <c r="G37" s="91" t="s">
        <v>47</v>
      </c>
      <c r="H37" s="92" t="s">
        <v>48</v>
      </c>
      <c r="I37" s="57"/>
      <c r="J37" s="93">
        <f>SUM(J28:J35)</f>
        <v>0</v>
      </c>
      <c r="K37" s="94"/>
      <c r="L37" s="32"/>
    </row>
    <row r="38" spans="2:12" s="1" customFormat="1" ht="14.45" customHeight="1">
      <c r="B38" s="32"/>
      <c r="L38" s="32"/>
    </row>
    <row r="39" spans="2:12" ht="14.45" customHeight="1">
      <c r="B39" s="20"/>
      <c r="L39" s="20"/>
    </row>
    <row r="40" spans="2:12" ht="14.45" customHeight="1">
      <c r="B40" s="20"/>
      <c r="L40" s="20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51</v>
      </c>
      <c r="E61" s="34"/>
      <c r="F61" s="95" t="s">
        <v>52</v>
      </c>
      <c r="G61" s="43" t="s">
        <v>51</v>
      </c>
      <c r="H61" s="34"/>
      <c r="I61" s="34"/>
      <c r="J61" s="96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51</v>
      </c>
      <c r="E76" s="34"/>
      <c r="F76" s="95" t="s">
        <v>52</v>
      </c>
      <c r="G76" s="43" t="s">
        <v>51</v>
      </c>
      <c r="H76" s="34"/>
      <c r="I76" s="34"/>
      <c r="J76" s="96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05" t="str">
        <f>E7</f>
        <v>Chodník Masarykova škola</v>
      </c>
      <c r="F85" s="232"/>
      <c r="G85" s="232"/>
      <c r="H85" s="232"/>
      <c r="L85" s="32"/>
    </row>
    <row r="86" spans="2:47" s="1" customFormat="1" ht="6.95" customHeight="1">
      <c r="B86" s="32"/>
      <c r="L86" s="32"/>
    </row>
    <row r="87" spans="2:47" s="1" customFormat="1" ht="12" customHeight="1">
      <c r="B87" s="32"/>
      <c r="C87" s="27" t="s">
        <v>20</v>
      </c>
      <c r="F87" s="25" t="str">
        <f>F10</f>
        <v>Valašské Meziříčí</v>
      </c>
      <c r="I87" s="27" t="s">
        <v>22</v>
      </c>
      <c r="J87" s="52" t="str">
        <f>IF(J10="","",J10)</f>
        <v>14. 2. 2024</v>
      </c>
      <c r="L87" s="32"/>
    </row>
    <row r="88" spans="2:47" s="1" customFormat="1" ht="6.95" customHeight="1">
      <c r="B88" s="32"/>
      <c r="L88" s="32"/>
    </row>
    <row r="89" spans="2:47" s="1" customFormat="1" ht="15.2" customHeight="1">
      <c r="B89" s="32"/>
      <c r="C89" s="27" t="s">
        <v>24</v>
      </c>
      <c r="F89" s="25" t="str">
        <f>E13</f>
        <v>Město Valašské Meziříčí</v>
      </c>
      <c r="I89" s="27" t="s">
        <v>30</v>
      </c>
      <c r="J89" s="30" t="str">
        <f>E19</f>
        <v xml:space="preserve"> </v>
      </c>
      <c r="L89" s="32"/>
    </row>
    <row r="90" spans="2:47" s="1" customFormat="1" ht="15.2" customHeight="1">
      <c r="B90" s="32"/>
      <c r="C90" s="27" t="s">
        <v>28</v>
      </c>
      <c r="F90" s="25" t="str">
        <f>IF(E16="","",E16)</f>
        <v>Vyplň údaj</v>
      </c>
      <c r="I90" s="27" t="s">
        <v>33</v>
      </c>
      <c r="J90" s="30" t="str">
        <f>E22</f>
        <v>Fajfrová Irena</v>
      </c>
      <c r="L90" s="32"/>
    </row>
    <row r="91" spans="2:47" s="1" customFormat="1" ht="10.35" customHeight="1">
      <c r="B91" s="32"/>
      <c r="L91" s="32"/>
    </row>
    <row r="92" spans="2:47" s="1" customFormat="1" ht="29.25" customHeight="1">
      <c r="B92" s="32"/>
      <c r="C92" s="97" t="s">
        <v>95</v>
      </c>
      <c r="D92" s="89"/>
      <c r="E92" s="89"/>
      <c r="F92" s="89"/>
      <c r="G92" s="89"/>
      <c r="H92" s="89"/>
      <c r="I92" s="89"/>
      <c r="J92" s="98" t="s">
        <v>96</v>
      </c>
      <c r="K92" s="89"/>
      <c r="L92" s="32"/>
    </row>
    <row r="93" spans="2:47" s="1" customFormat="1" ht="10.35" customHeight="1">
      <c r="B93" s="32"/>
      <c r="L93" s="32"/>
    </row>
    <row r="94" spans="2:47" s="1" customFormat="1" ht="22.9" customHeight="1">
      <c r="B94" s="32"/>
      <c r="C94" s="99" t="s">
        <v>97</v>
      </c>
      <c r="J94" s="66">
        <f>J122</f>
        <v>0</v>
      </c>
      <c r="L94" s="32"/>
      <c r="AU94" s="17" t="s">
        <v>98</v>
      </c>
    </row>
    <row r="95" spans="2:47" s="8" customFormat="1" ht="24.95" customHeight="1">
      <c r="B95" s="100"/>
      <c r="D95" s="101" t="s">
        <v>99</v>
      </c>
      <c r="E95" s="102"/>
      <c r="F95" s="102"/>
      <c r="G95" s="102"/>
      <c r="H95" s="102"/>
      <c r="I95" s="102"/>
      <c r="J95" s="103">
        <f>J123</f>
        <v>0</v>
      </c>
      <c r="L95" s="100"/>
    </row>
    <row r="96" spans="2:47" s="9" customFormat="1" ht="19.899999999999999" customHeight="1">
      <c r="B96" s="104"/>
      <c r="D96" s="105" t="s">
        <v>100</v>
      </c>
      <c r="E96" s="106"/>
      <c r="F96" s="106"/>
      <c r="G96" s="106"/>
      <c r="H96" s="106"/>
      <c r="I96" s="106"/>
      <c r="J96" s="107">
        <f>J124</f>
        <v>0</v>
      </c>
      <c r="L96" s="104"/>
    </row>
    <row r="97" spans="2:12" s="9" customFormat="1" ht="19.899999999999999" customHeight="1">
      <c r="B97" s="104"/>
      <c r="D97" s="105" t="s">
        <v>101</v>
      </c>
      <c r="E97" s="106"/>
      <c r="F97" s="106"/>
      <c r="G97" s="106"/>
      <c r="H97" s="106"/>
      <c r="I97" s="106"/>
      <c r="J97" s="107">
        <f>J154</f>
        <v>0</v>
      </c>
      <c r="L97" s="104"/>
    </row>
    <row r="98" spans="2:12" s="9" customFormat="1" ht="19.899999999999999" customHeight="1">
      <c r="B98" s="104"/>
      <c r="D98" s="105" t="s">
        <v>102</v>
      </c>
      <c r="E98" s="106"/>
      <c r="F98" s="106"/>
      <c r="G98" s="106"/>
      <c r="H98" s="106"/>
      <c r="I98" s="106"/>
      <c r="J98" s="107">
        <f>J186</f>
        <v>0</v>
      </c>
      <c r="L98" s="104"/>
    </row>
    <row r="99" spans="2:12" s="9" customFormat="1" ht="19.899999999999999" customHeight="1">
      <c r="B99" s="104"/>
      <c r="D99" s="105" t="s">
        <v>103</v>
      </c>
      <c r="E99" s="106"/>
      <c r="F99" s="106"/>
      <c r="G99" s="106"/>
      <c r="H99" s="106"/>
      <c r="I99" s="106"/>
      <c r="J99" s="107">
        <f>J212</f>
        <v>0</v>
      </c>
      <c r="L99" s="104"/>
    </row>
    <row r="100" spans="2:12" s="9" customFormat="1" ht="19.899999999999999" customHeight="1">
      <c r="B100" s="104"/>
      <c r="D100" s="105" t="s">
        <v>104</v>
      </c>
      <c r="E100" s="106"/>
      <c r="F100" s="106"/>
      <c r="G100" s="106"/>
      <c r="H100" s="106"/>
      <c r="I100" s="106"/>
      <c r="J100" s="107">
        <f>J230</f>
        <v>0</v>
      </c>
      <c r="L100" s="104"/>
    </row>
    <row r="101" spans="2:12" s="8" customFormat="1" ht="24.95" customHeight="1">
      <c r="B101" s="100"/>
      <c r="D101" s="101" t="s">
        <v>105</v>
      </c>
      <c r="E101" s="102"/>
      <c r="F101" s="102"/>
      <c r="G101" s="102"/>
      <c r="H101" s="102"/>
      <c r="I101" s="102"/>
      <c r="J101" s="103">
        <f>J232</f>
        <v>0</v>
      </c>
      <c r="L101" s="100"/>
    </row>
    <row r="102" spans="2:12" s="8" customFormat="1" ht="24.95" customHeight="1">
      <c r="B102" s="100"/>
      <c r="D102" s="101" t="s">
        <v>106</v>
      </c>
      <c r="E102" s="102"/>
      <c r="F102" s="102"/>
      <c r="G102" s="102"/>
      <c r="H102" s="102"/>
      <c r="I102" s="102"/>
      <c r="J102" s="103">
        <f>J233</f>
        <v>0</v>
      </c>
      <c r="L102" s="100"/>
    </row>
    <row r="103" spans="2:12" s="9" customFormat="1" ht="19.899999999999999" customHeight="1">
      <c r="B103" s="104"/>
      <c r="D103" s="105" t="s">
        <v>107</v>
      </c>
      <c r="E103" s="106"/>
      <c r="F103" s="106"/>
      <c r="G103" s="106"/>
      <c r="H103" s="106"/>
      <c r="I103" s="106"/>
      <c r="J103" s="107">
        <f>J234</f>
        <v>0</v>
      </c>
      <c r="L103" s="104"/>
    </row>
    <row r="104" spans="2:12" s="9" customFormat="1" ht="19.899999999999999" customHeight="1">
      <c r="B104" s="104"/>
      <c r="D104" s="105" t="s">
        <v>108</v>
      </c>
      <c r="E104" s="106"/>
      <c r="F104" s="106"/>
      <c r="G104" s="106"/>
      <c r="H104" s="106"/>
      <c r="I104" s="106"/>
      <c r="J104" s="107">
        <f>J236</f>
        <v>0</v>
      </c>
      <c r="L104" s="104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109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05" t="str">
        <f>E7</f>
        <v>Chodník Masarykova škola</v>
      </c>
      <c r="F114" s="232"/>
      <c r="G114" s="232"/>
      <c r="H114" s="232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F10</f>
        <v>Valašské Meziříčí</v>
      </c>
      <c r="I116" s="27" t="s">
        <v>22</v>
      </c>
      <c r="J116" s="52" t="str">
        <f>IF(J10="","",J10)</f>
        <v>14. 2. 2024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E13</f>
        <v>Město Valašské Meziříčí</v>
      </c>
      <c r="I118" s="27" t="s">
        <v>30</v>
      </c>
      <c r="J118" s="30" t="str">
        <f>E19</f>
        <v xml:space="preserve"> </v>
      </c>
      <c r="L118" s="32"/>
    </row>
    <row r="119" spans="2:65" s="1" customFormat="1" ht="15.2" customHeight="1">
      <c r="B119" s="32"/>
      <c r="C119" s="27" t="s">
        <v>28</v>
      </c>
      <c r="F119" s="25" t="str">
        <f>IF(E16="","",E16)</f>
        <v>Vyplň údaj</v>
      </c>
      <c r="I119" s="27" t="s">
        <v>33</v>
      </c>
      <c r="J119" s="30" t="str">
        <f>E22</f>
        <v>Fajfrová Irena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08"/>
      <c r="C121" s="109" t="s">
        <v>110</v>
      </c>
      <c r="D121" s="110" t="s">
        <v>61</v>
      </c>
      <c r="E121" s="110" t="s">
        <v>57</v>
      </c>
      <c r="F121" s="110" t="s">
        <v>58</v>
      </c>
      <c r="G121" s="110" t="s">
        <v>111</v>
      </c>
      <c r="H121" s="110" t="s">
        <v>112</v>
      </c>
      <c r="I121" s="110" t="s">
        <v>113</v>
      </c>
      <c r="J121" s="110" t="s">
        <v>96</v>
      </c>
      <c r="K121" s="111" t="s">
        <v>114</v>
      </c>
      <c r="L121" s="108"/>
      <c r="M121" s="59" t="s">
        <v>1</v>
      </c>
      <c r="N121" s="60" t="s">
        <v>40</v>
      </c>
      <c r="O121" s="60" t="s">
        <v>115</v>
      </c>
      <c r="P121" s="60" t="s">
        <v>116</v>
      </c>
      <c r="Q121" s="60" t="s">
        <v>117</v>
      </c>
      <c r="R121" s="60" t="s">
        <v>118</v>
      </c>
      <c r="S121" s="60" t="s">
        <v>119</v>
      </c>
      <c r="T121" s="61" t="s">
        <v>120</v>
      </c>
    </row>
    <row r="122" spans="2:65" s="1" customFormat="1" ht="22.9" customHeight="1">
      <c r="B122" s="32"/>
      <c r="C122" s="64" t="s">
        <v>121</v>
      </c>
      <c r="J122" s="112">
        <f>BK122</f>
        <v>0</v>
      </c>
      <c r="L122" s="32"/>
      <c r="M122" s="62"/>
      <c r="N122" s="53"/>
      <c r="O122" s="53"/>
      <c r="P122" s="113">
        <f>P123+P232+P233</f>
        <v>0</v>
      </c>
      <c r="Q122" s="53"/>
      <c r="R122" s="113">
        <f>R123+R232+R233</f>
        <v>204.98277159999998</v>
      </c>
      <c r="S122" s="53"/>
      <c r="T122" s="114">
        <f>T123+T232+T233</f>
        <v>346.63499999999999</v>
      </c>
      <c r="AT122" s="17" t="s">
        <v>75</v>
      </c>
      <c r="AU122" s="17" t="s">
        <v>98</v>
      </c>
      <c r="BK122" s="115">
        <f>BK123+BK232+BK233</f>
        <v>0</v>
      </c>
    </row>
    <row r="123" spans="2:65" s="11" customFormat="1" ht="25.9" customHeight="1">
      <c r="B123" s="116"/>
      <c r="D123" s="117" t="s">
        <v>75</v>
      </c>
      <c r="E123" s="118" t="s">
        <v>122</v>
      </c>
      <c r="F123" s="118" t="s">
        <v>123</v>
      </c>
      <c r="I123" s="119"/>
      <c r="J123" s="120">
        <f>BK123</f>
        <v>0</v>
      </c>
      <c r="L123" s="116"/>
      <c r="M123" s="121"/>
      <c r="P123" s="122">
        <f>P124+P154+P186+P212+P230</f>
        <v>0</v>
      </c>
      <c r="R123" s="122">
        <f>R124+R154+R186+R212+R230</f>
        <v>204.98277159999998</v>
      </c>
      <c r="T123" s="123">
        <f>T124+T154+T186+T212+T230</f>
        <v>346.63499999999999</v>
      </c>
      <c r="AR123" s="117" t="s">
        <v>81</v>
      </c>
      <c r="AT123" s="124" t="s">
        <v>75</v>
      </c>
      <c r="AU123" s="124" t="s">
        <v>76</v>
      </c>
      <c r="AY123" s="117" t="s">
        <v>124</v>
      </c>
      <c r="BK123" s="125">
        <f>BK124+BK154+BK186+BK212+BK230</f>
        <v>0</v>
      </c>
    </row>
    <row r="124" spans="2:65" s="11" customFormat="1" ht="22.9" customHeight="1">
      <c r="B124" s="116"/>
      <c r="D124" s="117" t="s">
        <v>75</v>
      </c>
      <c r="E124" s="126" t="s">
        <v>81</v>
      </c>
      <c r="F124" s="126" t="s">
        <v>125</v>
      </c>
      <c r="I124" s="119"/>
      <c r="J124" s="127">
        <f>BK124</f>
        <v>0</v>
      </c>
      <c r="L124" s="116"/>
      <c r="M124" s="121"/>
      <c r="P124" s="122">
        <f>SUM(P125:P153)</f>
        <v>0</v>
      </c>
      <c r="R124" s="122">
        <f>SUM(R125:R153)</f>
        <v>4.4799999999999993E-2</v>
      </c>
      <c r="T124" s="123">
        <f>SUM(T125:T153)</f>
        <v>346.63499999999999</v>
      </c>
      <c r="AR124" s="117" t="s">
        <v>81</v>
      </c>
      <c r="AT124" s="124" t="s">
        <v>75</v>
      </c>
      <c r="AU124" s="124" t="s">
        <v>81</v>
      </c>
      <c r="AY124" s="117" t="s">
        <v>124</v>
      </c>
      <c r="BK124" s="125">
        <f>SUM(BK125:BK153)</f>
        <v>0</v>
      </c>
    </row>
    <row r="125" spans="2:65" s="1" customFormat="1" ht="24.2" customHeight="1">
      <c r="B125" s="128"/>
      <c r="C125" s="129" t="s">
        <v>81</v>
      </c>
      <c r="D125" s="129" t="s">
        <v>126</v>
      </c>
      <c r="E125" s="130" t="s">
        <v>127</v>
      </c>
      <c r="F125" s="131" t="s">
        <v>128</v>
      </c>
      <c r="G125" s="132" t="s">
        <v>129</v>
      </c>
      <c r="H125" s="133">
        <v>38</v>
      </c>
      <c r="I125" s="134"/>
      <c r="J125" s="135">
        <f>ROUND(I125*H125,2)</f>
        <v>0</v>
      </c>
      <c r="K125" s="131" t="s">
        <v>130</v>
      </c>
      <c r="L125" s="32"/>
      <c r="M125" s="136" t="s">
        <v>1</v>
      </c>
      <c r="N125" s="137" t="s">
        <v>41</v>
      </c>
      <c r="P125" s="138">
        <f>O125*H125</f>
        <v>0</v>
      </c>
      <c r="Q125" s="138">
        <v>0</v>
      </c>
      <c r="R125" s="138">
        <f>Q125*H125</f>
        <v>0</v>
      </c>
      <c r="S125" s="138">
        <v>0.26</v>
      </c>
      <c r="T125" s="139">
        <f>S125*H125</f>
        <v>9.8800000000000008</v>
      </c>
      <c r="AR125" s="140" t="s">
        <v>131</v>
      </c>
      <c r="AT125" s="140" t="s">
        <v>126</v>
      </c>
      <c r="AU125" s="140" t="s">
        <v>85</v>
      </c>
      <c r="AY125" s="17" t="s">
        <v>124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7" t="s">
        <v>81</v>
      </c>
      <c r="BK125" s="141">
        <f>ROUND(I125*H125,2)</f>
        <v>0</v>
      </c>
      <c r="BL125" s="17" t="s">
        <v>131</v>
      </c>
      <c r="BM125" s="140" t="s">
        <v>132</v>
      </c>
    </row>
    <row r="126" spans="2:65" s="1" customFormat="1" ht="33" customHeight="1">
      <c r="B126" s="128"/>
      <c r="C126" s="129" t="s">
        <v>85</v>
      </c>
      <c r="D126" s="129" t="s">
        <v>126</v>
      </c>
      <c r="E126" s="130" t="s">
        <v>133</v>
      </c>
      <c r="F126" s="131" t="s">
        <v>134</v>
      </c>
      <c r="G126" s="132" t="s">
        <v>129</v>
      </c>
      <c r="H126" s="133">
        <v>340</v>
      </c>
      <c r="I126" s="134"/>
      <c r="J126" s="135">
        <f>ROUND(I126*H126,2)</f>
        <v>0</v>
      </c>
      <c r="K126" s="131" t="s">
        <v>130</v>
      </c>
      <c r="L126" s="32"/>
      <c r="M126" s="136" t="s">
        <v>1</v>
      </c>
      <c r="N126" s="137" t="s">
        <v>41</v>
      </c>
      <c r="P126" s="138">
        <f>O126*H126</f>
        <v>0</v>
      </c>
      <c r="Q126" s="138">
        <v>0</v>
      </c>
      <c r="R126" s="138">
        <f>Q126*H126</f>
        <v>0</v>
      </c>
      <c r="S126" s="138">
        <v>0.255</v>
      </c>
      <c r="T126" s="139">
        <f>S126*H126</f>
        <v>86.7</v>
      </c>
      <c r="AR126" s="140" t="s">
        <v>131</v>
      </c>
      <c r="AT126" s="140" t="s">
        <v>126</v>
      </c>
      <c r="AU126" s="140" t="s">
        <v>85</v>
      </c>
      <c r="AY126" s="17" t="s">
        <v>124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7" t="s">
        <v>81</v>
      </c>
      <c r="BK126" s="141">
        <f>ROUND(I126*H126,2)</f>
        <v>0</v>
      </c>
      <c r="BL126" s="17" t="s">
        <v>131</v>
      </c>
      <c r="BM126" s="140" t="s">
        <v>135</v>
      </c>
    </row>
    <row r="127" spans="2:65" s="1" customFormat="1" ht="33" customHeight="1">
      <c r="B127" s="128"/>
      <c r="C127" s="129" t="s">
        <v>136</v>
      </c>
      <c r="D127" s="129" t="s">
        <v>126</v>
      </c>
      <c r="E127" s="130" t="s">
        <v>137</v>
      </c>
      <c r="F127" s="131" t="s">
        <v>138</v>
      </c>
      <c r="G127" s="132" t="s">
        <v>129</v>
      </c>
      <c r="H127" s="133">
        <v>60</v>
      </c>
      <c r="I127" s="134"/>
      <c r="J127" s="135">
        <f>ROUND(I127*H127,2)</f>
        <v>0</v>
      </c>
      <c r="K127" s="131" t="s">
        <v>130</v>
      </c>
      <c r="L127" s="32"/>
      <c r="M127" s="136" t="s">
        <v>1</v>
      </c>
      <c r="N127" s="137" t="s">
        <v>41</v>
      </c>
      <c r="P127" s="138">
        <f>O127*H127</f>
        <v>0</v>
      </c>
      <c r="Q127" s="138">
        <v>0</v>
      </c>
      <c r="R127" s="138">
        <f>Q127*H127</f>
        <v>0</v>
      </c>
      <c r="S127" s="138">
        <v>0.28999999999999998</v>
      </c>
      <c r="T127" s="139">
        <f>S127*H127</f>
        <v>17.399999999999999</v>
      </c>
      <c r="AR127" s="140" t="s">
        <v>131</v>
      </c>
      <c r="AT127" s="140" t="s">
        <v>126</v>
      </c>
      <c r="AU127" s="140" t="s">
        <v>85</v>
      </c>
      <c r="AY127" s="17" t="s">
        <v>124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7" t="s">
        <v>81</v>
      </c>
      <c r="BK127" s="141">
        <f>ROUND(I127*H127,2)</f>
        <v>0</v>
      </c>
      <c r="BL127" s="17" t="s">
        <v>131</v>
      </c>
      <c r="BM127" s="140" t="s">
        <v>139</v>
      </c>
    </row>
    <row r="128" spans="2:65" s="1" customFormat="1" ht="24.2" customHeight="1">
      <c r="B128" s="128"/>
      <c r="C128" s="129" t="s">
        <v>131</v>
      </c>
      <c r="D128" s="129" t="s">
        <v>126</v>
      </c>
      <c r="E128" s="130" t="s">
        <v>140</v>
      </c>
      <c r="F128" s="131" t="s">
        <v>141</v>
      </c>
      <c r="G128" s="132" t="s">
        <v>129</v>
      </c>
      <c r="H128" s="133">
        <v>378</v>
      </c>
      <c r="I128" s="134"/>
      <c r="J128" s="135">
        <f>ROUND(I128*H128,2)</f>
        <v>0</v>
      </c>
      <c r="K128" s="131" t="s">
        <v>130</v>
      </c>
      <c r="L128" s="32"/>
      <c r="M128" s="136" t="s">
        <v>1</v>
      </c>
      <c r="N128" s="137" t="s">
        <v>41</v>
      </c>
      <c r="P128" s="138">
        <f>O128*H128</f>
        <v>0</v>
      </c>
      <c r="Q128" s="138">
        <v>0</v>
      </c>
      <c r="R128" s="138">
        <f>Q128*H128</f>
        <v>0</v>
      </c>
      <c r="S128" s="138">
        <v>0.44</v>
      </c>
      <c r="T128" s="139">
        <f>S128*H128</f>
        <v>166.32</v>
      </c>
      <c r="AR128" s="140" t="s">
        <v>131</v>
      </c>
      <c r="AT128" s="140" t="s">
        <v>126</v>
      </c>
      <c r="AU128" s="140" t="s">
        <v>85</v>
      </c>
      <c r="AY128" s="17" t="s">
        <v>124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7" t="s">
        <v>81</v>
      </c>
      <c r="BK128" s="141">
        <f>ROUND(I128*H128,2)</f>
        <v>0</v>
      </c>
      <c r="BL128" s="17" t="s">
        <v>131</v>
      </c>
      <c r="BM128" s="140" t="s">
        <v>142</v>
      </c>
    </row>
    <row r="129" spans="2:65" s="12" customFormat="1">
      <c r="B129" s="142"/>
      <c r="D129" s="143" t="s">
        <v>143</v>
      </c>
      <c r="E129" s="144" t="s">
        <v>1</v>
      </c>
      <c r="F129" s="145" t="s">
        <v>144</v>
      </c>
      <c r="H129" s="146">
        <v>378</v>
      </c>
      <c r="I129" s="147"/>
      <c r="L129" s="142"/>
      <c r="M129" s="148"/>
      <c r="T129" s="149"/>
      <c r="AT129" s="144" t="s">
        <v>143</v>
      </c>
      <c r="AU129" s="144" t="s">
        <v>85</v>
      </c>
      <c r="AV129" s="12" t="s">
        <v>85</v>
      </c>
      <c r="AW129" s="12" t="s">
        <v>32</v>
      </c>
      <c r="AX129" s="12" t="s">
        <v>81</v>
      </c>
      <c r="AY129" s="144" t="s">
        <v>124</v>
      </c>
    </row>
    <row r="130" spans="2:65" s="1" customFormat="1" ht="24.2" customHeight="1">
      <c r="B130" s="128"/>
      <c r="C130" s="129" t="s">
        <v>145</v>
      </c>
      <c r="D130" s="129" t="s">
        <v>126</v>
      </c>
      <c r="E130" s="130" t="s">
        <v>146</v>
      </c>
      <c r="F130" s="131" t="s">
        <v>147</v>
      </c>
      <c r="G130" s="132" t="s">
        <v>129</v>
      </c>
      <c r="H130" s="133">
        <v>7.5</v>
      </c>
      <c r="I130" s="134"/>
      <c r="J130" s="135">
        <f>ROUND(I130*H130,2)</f>
        <v>0</v>
      </c>
      <c r="K130" s="131" t="s">
        <v>130</v>
      </c>
      <c r="L130" s="32"/>
      <c r="M130" s="136" t="s">
        <v>1</v>
      </c>
      <c r="N130" s="137" t="s">
        <v>41</v>
      </c>
      <c r="P130" s="138">
        <f>O130*H130</f>
        <v>0</v>
      </c>
      <c r="Q130" s="138">
        <v>0</v>
      </c>
      <c r="R130" s="138">
        <f>Q130*H130</f>
        <v>0</v>
      </c>
      <c r="S130" s="138">
        <v>9.8000000000000004E-2</v>
      </c>
      <c r="T130" s="139">
        <f>S130*H130</f>
        <v>0.73499999999999999</v>
      </c>
      <c r="AR130" s="140" t="s">
        <v>131</v>
      </c>
      <c r="AT130" s="140" t="s">
        <v>126</v>
      </c>
      <c r="AU130" s="140" t="s">
        <v>85</v>
      </c>
      <c r="AY130" s="17" t="s">
        <v>124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7" t="s">
        <v>81</v>
      </c>
      <c r="BK130" s="141">
        <f>ROUND(I130*H130,2)</f>
        <v>0</v>
      </c>
      <c r="BL130" s="17" t="s">
        <v>131</v>
      </c>
      <c r="BM130" s="140" t="s">
        <v>148</v>
      </c>
    </row>
    <row r="131" spans="2:65" s="1" customFormat="1" ht="16.5" customHeight="1">
      <c r="B131" s="128"/>
      <c r="C131" s="129" t="s">
        <v>149</v>
      </c>
      <c r="D131" s="129" t="s">
        <v>126</v>
      </c>
      <c r="E131" s="130" t="s">
        <v>150</v>
      </c>
      <c r="F131" s="131" t="s">
        <v>151</v>
      </c>
      <c r="G131" s="132" t="s">
        <v>152</v>
      </c>
      <c r="H131" s="133">
        <v>320</v>
      </c>
      <c r="I131" s="134"/>
      <c r="J131" s="135">
        <f>ROUND(I131*H131,2)</f>
        <v>0</v>
      </c>
      <c r="K131" s="131" t="s">
        <v>130</v>
      </c>
      <c r="L131" s="32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0.20499999999999999</v>
      </c>
      <c r="T131" s="139">
        <f>S131*H131</f>
        <v>65.599999999999994</v>
      </c>
      <c r="AR131" s="140" t="s">
        <v>131</v>
      </c>
      <c r="AT131" s="140" t="s">
        <v>126</v>
      </c>
      <c r="AU131" s="140" t="s">
        <v>85</v>
      </c>
      <c r="AY131" s="17" t="s">
        <v>124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7" t="s">
        <v>81</v>
      </c>
      <c r="BK131" s="141">
        <f>ROUND(I131*H131,2)</f>
        <v>0</v>
      </c>
      <c r="BL131" s="17" t="s">
        <v>131</v>
      </c>
      <c r="BM131" s="140" t="s">
        <v>153</v>
      </c>
    </row>
    <row r="132" spans="2:65" s="12" customFormat="1">
      <c r="B132" s="142"/>
      <c r="D132" s="143" t="s">
        <v>143</v>
      </c>
      <c r="E132" s="144" t="s">
        <v>1</v>
      </c>
      <c r="F132" s="145" t="s">
        <v>154</v>
      </c>
      <c r="H132" s="146">
        <v>320</v>
      </c>
      <c r="I132" s="147"/>
      <c r="L132" s="142"/>
      <c r="M132" s="148"/>
      <c r="T132" s="149"/>
      <c r="AT132" s="144" t="s">
        <v>143</v>
      </c>
      <c r="AU132" s="144" t="s">
        <v>85</v>
      </c>
      <c r="AV132" s="12" t="s">
        <v>85</v>
      </c>
      <c r="AW132" s="12" t="s">
        <v>32</v>
      </c>
      <c r="AX132" s="12" t="s">
        <v>81</v>
      </c>
      <c r="AY132" s="144" t="s">
        <v>124</v>
      </c>
    </row>
    <row r="133" spans="2:65" s="1" customFormat="1" ht="24.2" customHeight="1">
      <c r="B133" s="128"/>
      <c r="C133" s="129" t="s">
        <v>155</v>
      </c>
      <c r="D133" s="129" t="s">
        <v>126</v>
      </c>
      <c r="E133" s="130" t="s">
        <v>156</v>
      </c>
      <c r="F133" s="131" t="s">
        <v>157</v>
      </c>
      <c r="G133" s="132" t="s">
        <v>152</v>
      </c>
      <c r="H133" s="133">
        <v>300</v>
      </c>
      <c r="I133" s="134"/>
      <c r="J133" s="135">
        <f>ROUND(I133*H133,2)</f>
        <v>0</v>
      </c>
      <c r="K133" s="131" t="s">
        <v>130</v>
      </c>
      <c r="L133" s="32"/>
      <c r="M133" s="136" t="s">
        <v>1</v>
      </c>
      <c r="N133" s="137" t="s">
        <v>41</v>
      </c>
      <c r="P133" s="138">
        <f>O133*H133</f>
        <v>0</v>
      </c>
      <c r="Q133" s="138">
        <v>1.3999999999999999E-4</v>
      </c>
      <c r="R133" s="138">
        <f>Q133*H133</f>
        <v>4.1999999999999996E-2</v>
      </c>
      <c r="S133" s="138">
        <v>0</v>
      </c>
      <c r="T133" s="139">
        <f>S133*H133</f>
        <v>0</v>
      </c>
      <c r="AR133" s="140" t="s">
        <v>131</v>
      </c>
      <c r="AT133" s="140" t="s">
        <v>126</v>
      </c>
      <c r="AU133" s="140" t="s">
        <v>85</v>
      </c>
      <c r="AY133" s="17" t="s">
        <v>124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7" t="s">
        <v>81</v>
      </c>
      <c r="BK133" s="141">
        <f>ROUND(I133*H133,2)</f>
        <v>0</v>
      </c>
      <c r="BL133" s="17" t="s">
        <v>131</v>
      </c>
      <c r="BM133" s="140" t="s">
        <v>158</v>
      </c>
    </row>
    <row r="134" spans="2:65" s="1" customFormat="1" ht="24.2" customHeight="1">
      <c r="B134" s="128"/>
      <c r="C134" s="129" t="s">
        <v>159</v>
      </c>
      <c r="D134" s="129" t="s">
        <v>126</v>
      </c>
      <c r="E134" s="130" t="s">
        <v>160</v>
      </c>
      <c r="F134" s="131" t="s">
        <v>161</v>
      </c>
      <c r="G134" s="132" t="s">
        <v>152</v>
      </c>
      <c r="H134" s="133">
        <v>300</v>
      </c>
      <c r="I134" s="134"/>
      <c r="J134" s="135">
        <f>ROUND(I134*H134,2)</f>
        <v>0</v>
      </c>
      <c r="K134" s="131" t="s">
        <v>130</v>
      </c>
      <c r="L134" s="32"/>
      <c r="M134" s="136" t="s">
        <v>1</v>
      </c>
      <c r="N134" s="137" t="s">
        <v>41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131</v>
      </c>
      <c r="AT134" s="140" t="s">
        <v>126</v>
      </c>
      <c r="AU134" s="140" t="s">
        <v>85</v>
      </c>
      <c r="AY134" s="17" t="s">
        <v>124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7" t="s">
        <v>81</v>
      </c>
      <c r="BK134" s="141">
        <f>ROUND(I134*H134,2)</f>
        <v>0</v>
      </c>
      <c r="BL134" s="17" t="s">
        <v>131</v>
      </c>
      <c r="BM134" s="140" t="s">
        <v>162</v>
      </c>
    </row>
    <row r="135" spans="2:65" s="1" customFormat="1" ht="37.9" customHeight="1">
      <c r="B135" s="128"/>
      <c r="C135" s="129" t="s">
        <v>163</v>
      </c>
      <c r="D135" s="129" t="s">
        <v>126</v>
      </c>
      <c r="E135" s="130" t="s">
        <v>164</v>
      </c>
      <c r="F135" s="131" t="s">
        <v>165</v>
      </c>
      <c r="G135" s="132" t="s">
        <v>166</v>
      </c>
      <c r="H135" s="133">
        <v>33</v>
      </c>
      <c r="I135" s="134"/>
      <c r="J135" s="135">
        <f>ROUND(I135*H135,2)</f>
        <v>0</v>
      </c>
      <c r="K135" s="131" t="s">
        <v>130</v>
      </c>
      <c r="L135" s="32"/>
      <c r="M135" s="136" t="s">
        <v>1</v>
      </c>
      <c r="N135" s="137" t="s">
        <v>41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131</v>
      </c>
      <c r="AT135" s="140" t="s">
        <v>126</v>
      </c>
      <c r="AU135" s="140" t="s">
        <v>85</v>
      </c>
      <c r="AY135" s="17" t="s">
        <v>124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7" t="s">
        <v>81</v>
      </c>
      <c r="BK135" s="141">
        <f>ROUND(I135*H135,2)</f>
        <v>0</v>
      </c>
      <c r="BL135" s="17" t="s">
        <v>131</v>
      </c>
      <c r="BM135" s="140" t="s">
        <v>167</v>
      </c>
    </row>
    <row r="136" spans="2:65" s="13" customFormat="1">
      <c r="B136" s="150"/>
      <c r="D136" s="143" t="s">
        <v>143</v>
      </c>
      <c r="E136" s="151" t="s">
        <v>1</v>
      </c>
      <c r="F136" s="152" t="s">
        <v>168</v>
      </c>
      <c r="H136" s="151" t="s">
        <v>1</v>
      </c>
      <c r="I136" s="153"/>
      <c r="L136" s="150"/>
      <c r="M136" s="154"/>
      <c r="T136" s="155"/>
      <c r="AT136" s="151" t="s">
        <v>143</v>
      </c>
      <c r="AU136" s="151" t="s">
        <v>85</v>
      </c>
      <c r="AV136" s="13" t="s">
        <v>81</v>
      </c>
      <c r="AW136" s="13" t="s">
        <v>32</v>
      </c>
      <c r="AX136" s="13" t="s">
        <v>76</v>
      </c>
      <c r="AY136" s="151" t="s">
        <v>124</v>
      </c>
    </row>
    <row r="137" spans="2:65" s="12" customFormat="1">
      <c r="B137" s="142"/>
      <c r="D137" s="143" t="s">
        <v>143</v>
      </c>
      <c r="E137" s="144" t="s">
        <v>1</v>
      </c>
      <c r="F137" s="145" t="s">
        <v>169</v>
      </c>
      <c r="H137" s="146">
        <v>33</v>
      </c>
      <c r="I137" s="147"/>
      <c r="L137" s="142"/>
      <c r="M137" s="148"/>
      <c r="T137" s="149"/>
      <c r="AT137" s="144" t="s">
        <v>143</v>
      </c>
      <c r="AU137" s="144" t="s">
        <v>85</v>
      </c>
      <c r="AV137" s="12" t="s">
        <v>85</v>
      </c>
      <c r="AW137" s="12" t="s">
        <v>32</v>
      </c>
      <c r="AX137" s="12" t="s">
        <v>81</v>
      </c>
      <c r="AY137" s="144" t="s">
        <v>124</v>
      </c>
    </row>
    <row r="138" spans="2:65" s="1" customFormat="1" ht="24.2" customHeight="1">
      <c r="B138" s="128"/>
      <c r="C138" s="129" t="s">
        <v>170</v>
      </c>
      <c r="D138" s="129" t="s">
        <v>126</v>
      </c>
      <c r="E138" s="130" t="s">
        <v>171</v>
      </c>
      <c r="F138" s="131" t="s">
        <v>172</v>
      </c>
      <c r="G138" s="132" t="s">
        <v>166</v>
      </c>
      <c r="H138" s="133">
        <v>33</v>
      </c>
      <c r="I138" s="134"/>
      <c r="J138" s="135">
        <f>ROUND(I138*H138,2)</f>
        <v>0</v>
      </c>
      <c r="K138" s="131" t="s">
        <v>130</v>
      </c>
      <c r="L138" s="32"/>
      <c r="M138" s="136" t="s">
        <v>1</v>
      </c>
      <c r="N138" s="137" t="s">
        <v>41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131</v>
      </c>
      <c r="AT138" s="140" t="s">
        <v>126</v>
      </c>
      <c r="AU138" s="140" t="s">
        <v>85</v>
      </c>
      <c r="AY138" s="17" t="s">
        <v>124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7" t="s">
        <v>81</v>
      </c>
      <c r="BK138" s="141">
        <f>ROUND(I138*H138,2)</f>
        <v>0</v>
      </c>
      <c r="BL138" s="17" t="s">
        <v>131</v>
      </c>
      <c r="BM138" s="140" t="s">
        <v>173</v>
      </c>
    </row>
    <row r="139" spans="2:65" s="12" customFormat="1">
      <c r="B139" s="142"/>
      <c r="D139" s="143" t="s">
        <v>143</v>
      </c>
      <c r="E139" s="144" t="s">
        <v>1</v>
      </c>
      <c r="F139" s="145" t="s">
        <v>169</v>
      </c>
      <c r="H139" s="146">
        <v>33</v>
      </c>
      <c r="I139" s="147"/>
      <c r="L139" s="142"/>
      <c r="M139" s="148"/>
      <c r="T139" s="149"/>
      <c r="AT139" s="144" t="s">
        <v>143</v>
      </c>
      <c r="AU139" s="144" t="s">
        <v>85</v>
      </c>
      <c r="AV139" s="12" t="s">
        <v>85</v>
      </c>
      <c r="AW139" s="12" t="s">
        <v>32</v>
      </c>
      <c r="AX139" s="12" t="s">
        <v>81</v>
      </c>
      <c r="AY139" s="144" t="s">
        <v>124</v>
      </c>
    </row>
    <row r="140" spans="2:65" s="1" customFormat="1" ht="24.2" customHeight="1">
      <c r="B140" s="128"/>
      <c r="C140" s="129" t="s">
        <v>174</v>
      </c>
      <c r="D140" s="129" t="s">
        <v>126</v>
      </c>
      <c r="E140" s="130" t="s">
        <v>175</v>
      </c>
      <c r="F140" s="131" t="s">
        <v>176</v>
      </c>
      <c r="G140" s="132" t="s">
        <v>166</v>
      </c>
      <c r="H140" s="133">
        <v>15</v>
      </c>
      <c r="I140" s="134"/>
      <c r="J140" s="135">
        <f>ROUND(I140*H140,2)</f>
        <v>0</v>
      </c>
      <c r="K140" s="131" t="s">
        <v>130</v>
      </c>
      <c r="L140" s="32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131</v>
      </c>
      <c r="AT140" s="140" t="s">
        <v>126</v>
      </c>
      <c r="AU140" s="140" t="s">
        <v>85</v>
      </c>
      <c r="AY140" s="17" t="s">
        <v>124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7" t="s">
        <v>81</v>
      </c>
      <c r="BK140" s="141">
        <f>ROUND(I140*H140,2)</f>
        <v>0</v>
      </c>
      <c r="BL140" s="17" t="s">
        <v>131</v>
      </c>
      <c r="BM140" s="140" t="s">
        <v>177</v>
      </c>
    </row>
    <row r="141" spans="2:65" s="13" customFormat="1">
      <c r="B141" s="150"/>
      <c r="D141" s="143" t="s">
        <v>143</v>
      </c>
      <c r="E141" s="151" t="s">
        <v>1</v>
      </c>
      <c r="F141" s="152" t="s">
        <v>178</v>
      </c>
      <c r="H141" s="151" t="s">
        <v>1</v>
      </c>
      <c r="I141" s="153"/>
      <c r="L141" s="150"/>
      <c r="M141" s="154"/>
      <c r="T141" s="155"/>
      <c r="AT141" s="151" t="s">
        <v>143</v>
      </c>
      <c r="AU141" s="151" t="s">
        <v>85</v>
      </c>
      <c r="AV141" s="13" t="s">
        <v>81</v>
      </c>
      <c r="AW141" s="13" t="s">
        <v>32</v>
      </c>
      <c r="AX141" s="13" t="s">
        <v>76</v>
      </c>
      <c r="AY141" s="151" t="s">
        <v>124</v>
      </c>
    </row>
    <row r="142" spans="2:65" s="12" customFormat="1">
      <c r="B142" s="142"/>
      <c r="D142" s="143" t="s">
        <v>143</v>
      </c>
      <c r="E142" s="144" t="s">
        <v>92</v>
      </c>
      <c r="F142" s="145" t="s">
        <v>179</v>
      </c>
      <c r="H142" s="146">
        <v>15</v>
      </c>
      <c r="I142" s="147"/>
      <c r="L142" s="142"/>
      <c r="M142" s="148"/>
      <c r="T142" s="149"/>
      <c r="AT142" s="144" t="s">
        <v>143</v>
      </c>
      <c r="AU142" s="144" t="s">
        <v>85</v>
      </c>
      <c r="AV142" s="12" t="s">
        <v>85</v>
      </c>
      <c r="AW142" s="12" t="s">
        <v>32</v>
      </c>
      <c r="AX142" s="12" t="s">
        <v>81</v>
      </c>
      <c r="AY142" s="144" t="s">
        <v>124</v>
      </c>
    </row>
    <row r="143" spans="2:65" s="1" customFormat="1" ht="24.2" customHeight="1">
      <c r="B143" s="128"/>
      <c r="C143" s="129" t="s">
        <v>8</v>
      </c>
      <c r="D143" s="129" t="s">
        <v>126</v>
      </c>
      <c r="E143" s="130" t="s">
        <v>180</v>
      </c>
      <c r="F143" s="131" t="s">
        <v>181</v>
      </c>
      <c r="G143" s="132" t="s">
        <v>166</v>
      </c>
      <c r="H143" s="133">
        <v>18</v>
      </c>
      <c r="I143" s="134"/>
      <c r="J143" s="135">
        <f>ROUND(I143*H143,2)</f>
        <v>0</v>
      </c>
      <c r="K143" s="131" t="s">
        <v>182</v>
      </c>
      <c r="L143" s="32"/>
      <c r="M143" s="136" t="s">
        <v>1</v>
      </c>
      <c r="N143" s="137" t="s">
        <v>41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131</v>
      </c>
      <c r="AT143" s="140" t="s">
        <v>126</v>
      </c>
      <c r="AU143" s="140" t="s">
        <v>85</v>
      </c>
      <c r="AY143" s="17" t="s">
        <v>124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7" t="s">
        <v>81</v>
      </c>
      <c r="BK143" s="141">
        <f>ROUND(I143*H143,2)</f>
        <v>0</v>
      </c>
      <c r="BL143" s="17" t="s">
        <v>131</v>
      </c>
      <c r="BM143" s="140" t="s">
        <v>183</v>
      </c>
    </row>
    <row r="144" spans="2:65" s="13" customFormat="1">
      <c r="B144" s="150"/>
      <c r="D144" s="143" t="s">
        <v>143</v>
      </c>
      <c r="E144" s="151" t="s">
        <v>1</v>
      </c>
      <c r="F144" s="152" t="s">
        <v>184</v>
      </c>
      <c r="H144" s="151" t="s">
        <v>1</v>
      </c>
      <c r="I144" s="153"/>
      <c r="L144" s="150"/>
      <c r="M144" s="154"/>
      <c r="T144" s="155"/>
      <c r="AT144" s="151" t="s">
        <v>143</v>
      </c>
      <c r="AU144" s="151" t="s">
        <v>85</v>
      </c>
      <c r="AV144" s="13" t="s">
        <v>81</v>
      </c>
      <c r="AW144" s="13" t="s">
        <v>32</v>
      </c>
      <c r="AX144" s="13" t="s">
        <v>76</v>
      </c>
      <c r="AY144" s="151" t="s">
        <v>124</v>
      </c>
    </row>
    <row r="145" spans="2:65" s="12" customFormat="1">
      <c r="B145" s="142"/>
      <c r="D145" s="143" t="s">
        <v>143</v>
      </c>
      <c r="E145" s="144" t="s">
        <v>89</v>
      </c>
      <c r="F145" s="145" t="s">
        <v>185</v>
      </c>
      <c r="H145" s="146">
        <v>18</v>
      </c>
      <c r="I145" s="147"/>
      <c r="L145" s="142"/>
      <c r="M145" s="148"/>
      <c r="T145" s="149"/>
      <c r="AT145" s="144" t="s">
        <v>143</v>
      </c>
      <c r="AU145" s="144" t="s">
        <v>85</v>
      </c>
      <c r="AV145" s="12" t="s">
        <v>85</v>
      </c>
      <c r="AW145" s="12" t="s">
        <v>32</v>
      </c>
      <c r="AX145" s="12" t="s">
        <v>81</v>
      </c>
      <c r="AY145" s="144" t="s">
        <v>124</v>
      </c>
    </row>
    <row r="146" spans="2:65" s="1" customFormat="1" ht="24.2" customHeight="1">
      <c r="B146" s="128"/>
      <c r="C146" s="129" t="s">
        <v>186</v>
      </c>
      <c r="D146" s="129" t="s">
        <v>126</v>
      </c>
      <c r="E146" s="130" t="s">
        <v>187</v>
      </c>
      <c r="F146" s="131" t="s">
        <v>188</v>
      </c>
      <c r="G146" s="132" t="s">
        <v>129</v>
      </c>
      <c r="H146" s="133">
        <v>340</v>
      </c>
      <c r="I146" s="134"/>
      <c r="J146" s="135">
        <f>ROUND(I146*H146,2)</f>
        <v>0</v>
      </c>
      <c r="K146" s="131" t="s">
        <v>130</v>
      </c>
      <c r="L146" s="32"/>
      <c r="M146" s="136" t="s">
        <v>1</v>
      </c>
      <c r="N146" s="137" t="s">
        <v>41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131</v>
      </c>
      <c r="AT146" s="140" t="s">
        <v>126</v>
      </c>
      <c r="AU146" s="140" t="s">
        <v>85</v>
      </c>
      <c r="AY146" s="17" t="s">
        <v>124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7" t="s">
        <v>81</v>
      </c>
      <c r="BK146" s="141">
        <f>ROUND(I146*H146,2)</f>
        <v>0</v>
      </c>
      <c r="BL146" s="17" t="s">
        <v>131</v>
      </c>
      <c r="BM146" s="140" t="s">
        <v>189</v>
      </c>
    </row>
    <row r="147" spans="2:65" s="12" customFormat="1">
      <c r="B147" s="142"/>
      <c r="D147" s="143" t="s">
        <v>143</v>
      </c>
      <c r="E147" s="144" t="s">
        <v>1</v>
      </c>
      <c r="F147" s="145" t="s">
        <v>190</v>
      </c>
      <c r="H147" s="146">
        <v>340</v>
      </c>
      <c r="I147" s="147"/>
      <c r="L147" s="142"/>
      <c r="M147" s="148"/>
      <c r="T147" s="149"/>
      <c r="AT147" s="144" t="s">
        <v>143</v>
      </c>
      <c r="AU147" s="144" t="s">
        <v>85</v>
      </c>
      <c r="AV147" s="12" t="s">
        <v>85</v>
      </c>
      <c r="AW147" s="12" t="s">
        <v>32</v>
      </c>
      <c r="AX147" s="12" t="s">
        <v>81</v>
      </c>
      <c r="AY147" s="144" t="s">
        <v>124</v>
      </c>
    </row>
    <row r="148" spans="2:65" s="1" customFormat="1" ht="24.2" customHeight="1">
      <c r="B148" s="128"/>
      <c r="C148" s="129" t="s">
        <v>191</v>
      </c>
      <c r="D148" s="129" t="s">
        <v>126</v>
      </c>
      <c r="E148" s="130" t="s">
        <v>192</v>
      </c>
      <c r="F148" s="131" t="s">
        <v>193</v>
      </c>
      <c r="G148" s="132" t="s">
        <v>129</v>
      </c>
      <c r="H148" s="133">
        <v>140</v>
      </c>
      <c r="I148" s="134"/>
      <c r="J148" s="135">
        <f>ROUND(I148*H148,2)</f>
        <v>0</v>
      </c>
      <c r="K148" s="131" t="s">
        <v>130</v>
      </c>
      <c r="L148" s="32"/>
      <c r="M148" s="136" t="s">
        <v>1</v>
      </c>
      <c r="N148" s="137" t="s">
        <v>41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131</v>
      </c>
      <c r="AT148" s="140" t="s">
        <v>126</v>
      </c>
      <c r="AU148" s="140" t="s">
        <v>85</v>
      </c>
      <c r="AY148" s="17" t="s">
        <v>124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7" t="s">
        <v>81</v>
      </c>
      <c r="BK148" s="141">
        <f>ROUND(I148*H148,2)</f>
        <v>0</v>
      </c>
      <c r="BL148" s="17" t="s">
        <v>131</v>
      </c>
      <c r="BM148" s="140" t="s">
        <v>194</v>
      </c>
    </row>
    <row r="149" spans="2:65" s="1" customFormat="1" ht="24.2" customHeight="1">
      <c r="B149" s="128"/>
      <c r="C149" s="129" t="s">
        <v>93</v>
      </c>
      <c r="D149" s="129" t="s">
        <v>126</v>
      </c>
      <c r="E149" s="130" t="s">
        <v>195</v>
      </c>
      <c r="F149" s="131" t="s">
        <v>196</v>
      </c>
      <c r="G149" s="132" t="s">
        <v>129</v>
      </c>
      <c r="H149" s="133">
        <v>140</v>
      </c>
      <c r="I149" s="134"/>
      <c r="J149" s="135">
        <f>ROUND(I149*H149,2)</f>
        <v>0</v>
      </c>
      <c r="K149" s="131" t="s">
        <v>130</v>
      </c>
      <c r="L149" s="32"/>
      <c r="M149" s="136" t="s">
        <v>1</v>
      </c>
      <c r="N149" s="137" t="s">
        <v>41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131</v>
      </c>
      <c r="AT149" s="140" t="s">
        <v>126</v>
      </c>
      <c r="AU149" s="140" t="s">
        <v>85</v>
      </c>
      <c r="AY149" s="17" t="s">
        <v>124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7" t="s">
        <v>81</v>
      </c>
      <c r="BK149" s="141">
        <f>ROUND(I149*H149,2)</f>
        <v>0</v>
      </c>
      <c r="BL149" s="17" t="s">
        <v>131</v>
      </c>
      <c r="BM149" s="140" t="s">
        <v>197</v>
      </c>
    </row>
    <row r="150" spans="2:65" s="1" customFormat="1" ht="16.5" customHeight="1">
      <c r="B150" s="128"/>
      <c r="C150" s="156" t="s">
        <v>198</v>
      </c>
      <c r="D150" s="156" t="s">
        <v>199</v>
      </c>
      <c r="E150" s="157" t="s">
        <v>200</v>
      </c>
      <c r="F150" s="158" t="s">
        <v>201</v>
      </c>
      <c r="G150" s="159" t="s">
        <v>202</v>
      </c>
      <c r="H150" s="160">
        <v>2.8</v>
      </c>
      <c r="I150" s="161"/>
      <c r="J150" s="162">
        <f>ROUND(I150*H150,2)</f>
        <v>0</v>
      </c>
      <c r="K150" s="158" t="s">
        <v>130</v>
      </c>
      <c r="L150" s="163"/>
      <c r="M150" s="164" t="s">
        <v>1</v>
      </c>
      <c r="N150" s="165" t="s">
        <v>41</v>
      </c>
      <c r="P150" s="138">
        <f>O150*H150</f>
        <v>0</v>
      </c>
      <c r="Q150" s="138">
        <v>1E-3</v>
      </c>
      <c r="R150" s="138">
        <f>Q150*H150</f>
        <v>2.8E-3</v>
      </c>
      <c r="S150" s="138">
        <v>0</v>
      </c>
      <c r="T150" s="139">
        <f>S150*H150</f>
        <v>0</v>
      </c>
      <c r="AR150" s="140" t="s">
        <v>159</v>
      </c>
      <c r="AT150" s="140" t="s">
        <v>199</v>
      </c>
      <c r="AU150" s="140" t="s">
        <v>85</v>
      </c>
      <c r="AY150" s="17" t="s">
        <v>124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7" t="s">
        <v>81</v>
      </c>
      <c r="BK150" s="141">
        <f>ROUND(I150*H150,2)</f>
        <v>0</v>
      </c>
      <c r="BL150" s="17" t="s">
        <v>131</v>
      </c>
      <c r="BM150" s="140" t="s">
        <v>203</v>
      </c>
    </row>
    <row r="151" spans="2:65" s="12" customFormat="1">
      <c r="B151" s="142"/>
      <c r="D151" s="143" t="s">
        <v>143</v>
      </c>
      <c r="F151" s="145" t="s">
        <v>204</v>
      </c>
      <c r="H151" s="146">
        <v>2.8</v>
      </c>
      <c r="I151" s="147"/>
      <c r="L151" s="142"/>
      <c r="M151" s="148"/>
      <c r="T151" s="149"/>
      <c r="AT151" s="144" t="s">
        <v>143</v>
      </c>
      <c r="AU151" s="144" t="s">
        <v>85</v>
      </c>
      <c r="AV151" s="12" t="s">
        <v>85</v>
      </c>
      <c r="AW151" s="12" t="s">
        <v>3</v>
      </c>
      <c r="AX151" s="12" t="s">
        <v>81</v>
      </c>
      <c r="AY151" s="144" t="s">
        <v>124</v>
      </c>
    </row>
    <row r="152" spans="2:65" s="1" customFormat="1" ht="21.75" customHeight="1">
      <c r="B152" s="128"/>
      <c r="C152" s="129" t="s">
        <v>205</v>
      </c>
      <c r="D152" s="129" t="s">
        <v>126</v>
      </c>
      <c r="E152" s="130" t="s">
        <v>206</v>
      </c>
      <c r="F152" s="131" t="s">
        <v>207</v>
      </c>
      <c r="G152" s="132" t="s">
        <v>129</v>
      </c>
      <c r="H152" s="133">
        <v>140</v>
      </c>
      <c r="I152" s="134"/>
      <c r="J152" s="135">
        <f>ROUND(I152*H152,2)</f>
        <v>0</v>
      </c>
      <c r="K152" s="131" t="s">
        <v>130</v>
      </c>
      <c r="L152" s="32"/>
      <c r="M152" s="136" t="s">
        <v>1</v>
      </c>
      <c r="N152" s="137" t="s">
        <v>41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131</v>
      </c>
      <c r="AT152" s="140" t="s">
        <v>126</v>
      </c>
      <c r="AU152" s="140" t="s">
        <v>85</v>
      </c>
      <c r="AY152" s="17" t="s">
        <v>124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7" t="s">
        <v>81</v>
      </c>
      <c r="BK152" s="141">
        <f>ROUND(I152*H152,2)</f>
        <v>0</v>
      </c>
      <c r="BL152" s="17" t="s">
        <v>131</v>
      </c>
      <c r="BM152" s="140" t="s">
        <v>208</v>
      </c>
    </row>
    <row r="153" spans="2:65" s="1" customFormat="1" ht="16.5" customHeight="1">
      <c r="B153" s="128"/>
      <c r="C153" s="129" t="s">
        <v>90</v>
      </c>
      <c r="D153" s="129" t="s">
        <v>126</v>
      </c>
      <c r="E153" s="130" t="s">
        <v>209</v>
      </c>
      <c r="F153" s="131" t="s">
        <v>210</v>
      </c>
      <c r="G153" s="132" t="s">
        <v>129</v>
      </c>
      <c r="H153" s="133">
        <v>140</v>
      </c>
      <c r="I153" s="134"/>
      <c r="J153" s="135">
        <f>ROUND(I153*H153,2)</f>
        <v>0</v>
      </c>
      <c r="K153" s="131" t="s">
        <v>130</v>
      </c>
      <c r="L153" s="32"/>
      <c r="M153" s="136" t="s">
        <v>1</v>
      </c>
      <c r="N153" s="137" t="s">
        <v>41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131</v>
      </c>
      <c r="AT153" s="140" t="s">
        <v>126</v>
      </c>
      <c r="AU153" s="140" t="s">
        <v>85</v>
      </c>
      <c r="AY153" s="17" t="s">
        <v>124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7" t="s">
        <v>81</v>
      </c>
      <c r="BK153" s="141">
        <f>ROUND(I153*H153,2)</f>
        <v>0</v>
      </c>
      <c r="BL153" s="17" t="s">
        <v>131</v>
      </c>
      <c r="BM153" s="140" t="s">
        <v>211</v>
      </c>
    </row>
    <row r="154" spans="2:65" s="11" customFormat="1" ht="22.9" customHeight="1">
      <c r="B154" s="116"/>
      <c r="D154" s="117" t="s">
        <v>75</v>
      </c>
      <c r="E154" s="126" t="s">
        <v>145</v>
      </c>
      <c r="F154" s="126" t="s">
        <v>212</v>
      </c>
      <c r="I154" s="119"/>
      <c r="J154" s="127">
        <f>BK154</f>
        <v>0</v>
      </c>
      <c r="L154" s="116"/>
      <c r="M154" s="121"/>
      <c r="P154" s="122">
        <f>SUM(P155:P185)</f>
        <v>0</v>
      </c>
      <c r="R154" s="122">
        <f>SUM(R155:R185)</f>
        <v>131.35836499999999</v>
      </c>
      <c r="T154" s="123">
        <f>SUM(T155:T185)</f>
        <v>0</v>
      </c>
      <c r="AR154" s="117" t="s">
        <v>81</v>
      </c>
      <c r="AT154" s="124" t="s">
        <v>75</v>
      </c>
      <c r="AU154" s="124" t="s">
        <v>81</v>
      </c>
      <c r="AY154" s="117" t="s">
        <v>124</v>
      </c>
      <c r="BK154" s="125">
        <f>SUM(BK155:BK185)</f>
        <v>0</v>
      </c>
    </row>
    <row r="155" spans="2:65" s="1" customFormat="1" ht="21.75" customHeight="1">
      <c r="B155" s="128"/>
      <c r="C155" s="129" t="s">
        <v>213</v>
      </c>
      <c r="D155" s="129" t="s">
        <v>126</v>
      </c>
      <c r="E155" s="130" t="s">
        <v>214</v>
      </c>
      <c r="F155" s="131" t="s">
        <v>215</v>
      </c>
      <c r="G155" s="132" t="s">
        <v>129</v>
      </c>
      <c r="H155" s="133">
        <v>340</v>
      </c>
      <c r="I155" s="134"/>
      <c r="J155" s="135">
        <f>ROUND(I155*H155,2)</f>
        <v>0</v>
      </c>
      <c r="K155" s="131" t="s">
        <v>130</v>
      </c>
      <c r="L155" s="32"/>
      <c r="M155" s="136" t="s">
        <v>1</v>
      </c>
      <c r="N155" s="137" t="s">
        <v>41</v>
      </c>
      <c r="P155" s="138">
        <f>O155*H155</f>
        <v>0</v>
      </c>
      <c r="Q155" s="138">
        <v>0.115</v>
      </c>
      <c r="R155" s="138">
        <f>Q155*H155</f>
        <v>39.1</v>
      </c>
      <c r="S155" s="138">
        <v>0</v>
      </c>
      <c r="T155" s="139">
        <f>S155*H155</f>
        <v>0</v>
      </c>
      <c r="AR155" s="140" t="s">
        <v>131</v>
      </c>
      <c r="AT155" s="140" t="s">
        <v>126</v>
      </c>
      <c r="AU155" s="140" t="s">
        <v>85</v>
      </c>
      <c r="AY155" s="17" t="s">
        <v>124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7" t="s">
        <v>81</v>
      </c>
      <c r="BK155" s="141">
        <f>ROUND(I155*H155,2)</f>
        <v>0</v>
      </c>
      <c r="BL155" s="17" t="s">
        <v>131</v>
      </c>
      <c r="BM155" s="140" t="s">
        <v>216</v>
      </c>
    </row>
    <row r="156" spans="2:65" s="12" customFormat="1">
      <c r="B156" s="142"/>
      <c r="D156" s="143" t="s">
        <v>143</v>
      </c>
      <c r="E156" s="144" t="s">
        <v>1</v>
      </c>
      <c r="F156" s="145" t="s">
        <v>217</v>
      </c>
      <c r="H156" s="146">
        <v>340</v>
      </c>
      <c r="I156" s="147"/>
      <c r="L156" s="142"/>
      <c r="M156" s="148"/>
      <c r="T156" s="149"/>
      <c r="AT156" s="144" t="s">
        <v>143</v>
      </c>
      <c r="AU156" s="144" t="s">
        <v>85</v>
      </c>
      <c r="AV156" s="12" t="s">
        <v>85</v>
      </c>
      <c r="AW156" s="12" t="s">
        <v>32</v>
      </c>
      <c r="AX156" s="12" t="s">
        <v>81</v>
      </c>
      <c r="AY156" s="144" t="s">
        <v>124</v>
      </c>
    </row>
    <row r="157" spans="2:65" s="1" customFormat="1" ht="24.2" customHeight="1">
      <c r="B157" s="128"/>
      <c r="C157" s="129" t="s">
        <v>218</v>
      </c>
      <c r="D157" s="129" t="s">
        <v>126</v>
      </c>
      <c r="E157" s="130" t="s">
        <v>219</v>
      </c>
      <c r="F157" s="131" t="s">
        <v>220</v>
      </c>
      <c r="G157" s="132" t="s">
        <v>129</v>
      </c>
      <c r="H157" s="133">
        <v>88.5</v>
      </c>
      <c r="I157" s="134"/>
      <c r="J157" s="135">
        <f>ROUND(I157*H157,2)</f>
        <v>0</v>
      </c>
      <c r="K157" s="131" t="s">
        <v>130</v>
      </c>
      <c r="L157" s="32"/>
      <c r="M157" s="136" t="s">
        <v>1</v>
      </c>
      <c r="N157" s="137" t="s">
        <v>41</v>
      </c>
      <c r="P157" s="138">
        <f>O157*H157</f>
        <v>0</v>
      </c>
      <c r="Q157" s="138">
        <v>0.23</v>
      </c>
      <c r="R157" s="138">
        <f>Q157*H157</f>
        <v>20.355</v>
      </c>
      <c r="S157" s="138">
        <v>0</v>
      </c>
      <c r="T157" s="139">
        <f>S157*H157</f>
        <v>0</v>
      </c>
      <c r="AR157" s="140" t="s">
        <v>131</v>
      </c>
      <c r="AT157" s="140" t="s">
        <v>126</v>
      </c>
      <c r="AU157" s="140" t="s">
        <v>85</v>
      </c>
      <c r="AY157" s="17" t="s">
        <v>124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7" t="s">
        <v>81</v>
      </c>
      <c r="BK157" s="141">
        <f>ROUND(I157*H157,2)</f>
        <v>0</v>
      </c>
      <c r="BL157" s="17" t="s">
        <v>131</v>
      </c>
      <c r="BM157" s="140" t="s">
        <v>221</v>
      </c>
    </row>
    <row r="158" spans="2:65" s="13" customFormat="1">
      <c r="B158" s="150"/>
      <c r="D158" s="143" t="s">
        <v>143</v>
      </c>
      <c r="E158" s="151" t="s">
        <v>1</v>
      </c>
      <c r="F158" s="152" t="s">
        <v>222</v>
      </c>
      <c r="H158" s="151" t="s">
        <v>1</v>
      </c>
      <c r="I158" s="153"/>
      <c r="L158" s="150"/>
      <c r="M158" s="154"/>
      <c r="T158" s="155"/>
      <c r="AT158" s="151" t="s">
        <v>143</v>
      </c>
      <c r="AU158" s="151" t="s">
        <v>85</v>
      </c>
      <c r="AV158" s="13" t="s">
        <v>81</v>
      </c>
      <c r="AW158" s="13" t="s">
        <v>32</v>
      </c>
      <c r="AX158" s="13" t="s">
        <v>76</v>
      </c>
      <c r="AY158" s="151" t="s">
        <v>124</v>
      </c>
    </row>
    <row r="159" spans="2:65" s="12" customFormat="1">
      <c r="B159" s="142"/>
      <c r="D159" s="143" t="s">
        <v>143</v>
      </c>
      <c r="E159" s="144" t="s">
        <v>1</v>
      </c>
      <c r="F159" s="145" t="s">
        <v>223</v>
      </c>
      <c r="H159" s="146">
        <v>13.5</v>
      </c>
      <c r="I159" s="147"/>
      <c r="L159" s="142"/>
      <c r="M159" s="148"/>
      <c r="T159" s="149"/>
      <c r="AT159" s="144" t="s">
        <v>143</v>
      </c>
      <c r="AU159" s="144" t="s">
        <v>85</v>
      </c>
      <c r="AV159" s="12" t="s">
        <v>85</v>
      </c>
      <c r="AW159" s="12" t="s">
        <v>32</v>
      </c>
      <c r="AX159" s="12" t="s">
        <v>76</v>
      </c>
      <c r="AY159" s="144" t="s">
        <v>124</v>
      </c>
    </row>
    <row r="160" spans="2:65" s="12" customFormat="1">
      <c r="B160" s="142"/>
      <c r="D160" s="143" t="s">
        <v>143</v>
      </c>
      <c r="E160" s="144" t="s">
        <v>1</v>
      </c>
      <c r="F160" s="145" t="s">
        <v>224</v>
      </c>
      <c r="H160" s="146">
        <v>75</v>
      </c>
      <c r="I160" s="147"/>
      <c r="L160" s="142"/>
      <c r="M160" s="148"/>
      <c r="T160" s="149"/>
      <c r="AT160" s="144" t="s">
        <v>143</v>
      </c>
      <c r="AU160" s="144" t="s">
        <v>85</v>
      </c>
      <c r="AV160" s="12" t="s">
        <v>85</v>
      </c>
      <c r="AW160" s="12" t="s">
        <v>32</v>
      </c>
      <c r="AX160" s="12" t="s">
        <v>76</v>
      </c>
      <c r="AY160" s="144" t="s">
        <v>124</v>
      </c>
    </row>
    <row r="161" spans="2:65" s="14" customFormat="1">
      <c r="B161" s="166"/>
      <c r="D161" s="143" t="s">
        <v>143</v>
      </c>
      <c r="E161" s="167" t="s">
        <v>1</v>
      </c>
      <c r="F161" s="168" t="s">
        <v>225</v>
      </c>
      <c r="H161" s="169">
        <v>88.5</v>
      </c>
      <c r="I161" s="170"/>
      <c r="L161" s="166"/>
      <c r="M161" s="171"/>
      <c r="T161" s="172"/>
      <c r="AT161" s="167" t="s">
        <v>143</v>
      </c>
      <c r="AU161" s="167" t="s">
        <v>85</v>
      </c>
      <c r="AV161" s="14" t="s">
        <v>131</v>
      </c>
      <c r="AW161" s="14" t="s">
        <v>32</v>
      </c>
      <c r="AX161" s="14" t="s">
        <v>81</v>
      </c>
      <c r="AY161" s="167" t="s">
        <v>124</v>
      </c>
    </row>
    <row r="162" spans="2:65" s="1" customFormat="1" ht="24.2" customHeight="1">
      <c r="B162" s="128"/>
      <c r="C162" s="129" t="s">
        <v>7</v>
      </c>
      <c r="D162" s="129" t="s">
        <v>126</v>
      </c>
      <c r="E162" s="130" t="s">
        <v>226</v>
      </c>
      <c r="F162" s="131" t="s">
        <v>227</v>
      </c>
      <c r="G162" s="132" t="s">
        <v>129</v>
      </c>
      <c r="H162" s="133">
        <v>7.5</v>
      </c>
      <c r="I162" s="134"/>
      <c r="J162" s="135">
        <f>ROUND(I162*H162,2)</f>
        <v>0</v>
      </c>
      <c r="K162" s="131" t="s">
        <v>130</v>
      </c>
      <c r="L162" s="32"/>
      <c r="M162" s="136" t="s">
        <v>1</v>
      </c>
      <c r="N162" s="137" t="s">
        <v>41</v>
      </c>
      <c r="P162" s="138">
        <f>O162*H162</f>
        <v>0</v>
      </c>
      <c r="Q162" s="138">
        <v>7.1000000000000002E-4</v>
      </c>
      <c r="R162" s="138">
        <f>Q162*H162</f>
        <v>5.3249999999999999E-3</v>
      </c>
      <c r="S162" s="138">
        <v>0</v>
      </c>
      <c r="T162" s="139">
        <f>S162*H162</f>
        <v>0</v>
      </c>
      <c r="AR162" s="140" t="s">
        <v>131</v>
      </c>
      <c r="AT162" s="140" t="s">
        <v>126</v>
      </c>
      <c r="AU162" s="140" t="s">
        <v>85</v>
      </c>
      <c r="AY162" s="17" t="s">
        <v>124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7" t="s">
        <v>81</v>
      </c>
      <c r="BK162" s="141">
        <f>ROUND(I162*H162,2)</f>
        <v>0</v>
      </c>
      <c r="BL162" s="17" t="s">
        <v>131</v>
      </c>
      <c r="BM162" s="140" t="s">
        <v>228</v>
      </c>
    </row>
    <row r="163" spans="2:65" s="1" customFormat="1" ht="33" customHeight="1">
      <c r="B163" s="128"/>
      <c r="C163" s="129" t="s">
        <v>229</v>
      </c>
      <c r="D163" s="129" t="s">
        <v>126</v>
      </c>
      <c r="E163" s="130" t="s">
        <v>230</v>
      </c>
      <c r="F163" s="131" t="s">
        <v>231</v>
      </c>
      <c r="G163" s="132" t="s">
        <v>129</v>
      </c>
      <c r="H163" s="133">
        <v>7.5</v>
      </c>
      <c r="I163" s="134"/>
      <c r="J163" s="135">
        <f>ROUND(I163*H163,2)</f>
        <v>0</v>
      </c>
      <c r="K163" s="131" t="s">
        <v>130</v>
      </c>
      <c r="L163" s="32"/>
      <c r="M163" s="136" t="s">
        <v>1</v>
      </c>
      <c r="N163" s="137" t="s">
        <v>41</v>
      </c>
      <c r="P163" s="138">
        <f>O163*H163</f>
        <v>0</v>
      </c>
      <c r="Q163" s="138">
        <v>0.12966</v>
      </c>
      <c r="R163" s="138">
        <f>Q163*H163</f>
        <v>0.97245000000000004</v>
      </c>
      <c r="S163" s="138">
        <v>0</v>
      </c>
      <c r="T163" s="139">
        <f>S163*H163</f>
        <v>0</v>
      </c>
      <c r="AR163" s="140" t="s">
        <v>131</v>
      </c>
      <c r="AT163" s="140" t="s">
        <v>126</v>
      </c>
      <c r="AU163" s="140" t="s">
        <v>85</v>
      </c>
      <c r="AY163" s="17" t="s">
        <v>124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7" t="s">
        <v>81</v>
      </c>
      <c r="BK163" s="141">
        <f>ROUND(I163*H163,2)</f>
        <v>0</v>
      </c>
      <c r="BL163" s="17" t="s">
        <v>131</v>
      </c>
      <c r="BM163" s="140" t="s">
        <v>232</v>
      </c>
    </row>
    <row r="164" spans="2:65" s="1" customFormat="1" ht="33" customHeight="1">
      <c r="B164" s="128"/>
      <c r="C164" s="129" t="s">
        <v>233</v>
      </c>
      <c r="D164" s="129" t="s">
        <v>126</v>
      </c>
      <c r="E164" s="130" t="s">
        <v>234</v>
      </c>
      <c r="F164" s="131" t="s">
        <v>235</v>
      </c>
      <c r="G164" s="132" t="s">
        <v>129</v>
      </c>
      <c r="H164" s="133">
        <v>85</v>
      </c>
      <c r="I164" s="134"/>
      <c r="J164" s="135">
        <f>ROUND(I164*H164,2)</f>
        <v>0</v>
      </c>
      <c r="K164" s="131" t="s">
        <v>130</v>
      </c>
      <c r="L164" s="32"/>
      <c r="M164" s="136" t="s">
        <v>1</v>
      </c>
      <c r="N164" s="137" t="s">
        <v>41</v>
      </c>
      <c r="P164" s="138">
        <f>O164*H164</f>
        <v>0</v>
      </c>
      <c r="Q164" s="138">
        <v>8.9219999999999994E-2</v>
      </c>
      <c r="R164" s="138">
        <f>Q164*H164</f>
        <v>7.5836999999999994</v>
      </c>
      <c r="S164" s="138">
        <v>0</v>
      </c>
      <c r="T164" s="139">
        <f>S164*H164</f>
        <v>0</v>
      </c>
      <c r="AR164" s="140" t="s">
        <v>131</v>
      </c>
      <c r="AT164" s="140" t="s">
        <v>126</v>
      </c>
      <c r="AU164" s="140" t="s">
        <v>85</v>
      </c>
      <c r="AY164" s="17" t="s">
        <v>124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7" t="s">
        <v>81</v>
      </c>
      <c r="BK164" s="141">
        <f>ROUND(I164*H164,2)</f>
        <v>0</v>
      </c>
      <c r="BL164" s="17" t="s">
        <v>131</v>
      </c>
      <c r="BM164" s="140" t="s">
        <v>236</v>
      </c>
    </row>
    <row r="165" spans="2:65" s="12" customFormat="1">
      <c r="B165" s="142"/>
      <c r="D165" s="143" t="s">
        <v>143</v>
      </c>
      <c r="E165" s="144" t="s">
        <v>1</v>
      </c>
      <c r="F165" s="145" t="s">
        <v>237</v>
      </c>
      <c r="H165" s="146">
        <v>85</v>
      </c>
      <c r="I165" s="147"/>
      <c r="L165" s="142"/>
      <c r="M165" s="148"/>
      <c r="T165" s="149"/>
      <c r="AT165" s="144" t="s">
        <v>143</v>
      </c>
      <c r="AU165" s="144" t="s">
        <v>85</v>
      </c>
      <c r="AV165" s="12" t="s">
        <v>85</v>
      </c>
      <c r="AW165" s="12" t="s">
        <v>32</v>
      </c>
      <c r="AX165" s="12" t="s">
        <v>81</v>
      </c>
      <c r="AY165" s="144" t="s">
        <v>124</v>
      </c>
    </row>
    <row r="166" spans="2:65" s="1" customFormat="1" ht="16.5" customHeight="1">
      <c r="B166" s="128"/>
      <c r="C166" s="156" t="s">
        <v>238</v>
      </c>
      <c r="D166" s="156" t="s">
        <v>199</v>
      </c>
      <c r="E166" s="157" t="s">
        <v>239</v>
      </c>
      <c r="F166" s="158" t="s">
        <v>240</v>
      </c>
      <c r="G166" s="159" t="s">
        <v>129</v>
      </c>
      <c r="H166" s="160">
        <v>80.295000000000002</v>
      </c>
      <c r="I166" s="161"/>
      <c r="J166" s="162">
        <f>ROUND(I166*H166,2)</f>
        <v>0</v>
      </c>
      <c r="K166" s="158" t="s">
        <v>1</v>
      </c>
      <c r="L166" s="163"/>
      <c r="M166" s="164" t="s">
        <v>1</v>
      </c>
      <c r="N166" s="165" t="s">
        <v>41</v>
      </c>
      <c r="P166" s="138">
        <f>O166*H166</f>
        <v>0</v>
      </c>
      <c r="Q166" s="138">
        <v>0.13100000000000001</v>
      </c>
      <c r="R166" s="138">
        <f>Q166*H166</f>
        <v>10.518645000000001</v>
      </c>
      <c r="S166" s="138">
        <v>0</v>
      </c>
      <c r="T166" s="139">
        <f>S166*H166</f>
        <v>0</v>
      </c>
      <c r="AR166" s="140" t="s">
        <v>159</v>
      </c>
      <c r="AT166" s="140" t="s">
        <v>199</v>
      </c>
      <c r="AU166" s="140" t="s">
        <v>85</v>
      </c>
      <c r="AY166" s="17" t="s">
        <v>124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7" t="s">
        <v>81</v>
      </c>
      <c r="BK166" s="141">
        <f>ROUND(I166*H166,2)</f>
        <v>0</v>
      </c>
      <c r="BL166" s="17" t="s">
        <v>131</v>
      </c>
      <c r="BM166" s="140" t="s">
        <v>241</v>
      </c>
    </row>
    <row r="167" spans="2:65" s="12" customFormat="1">
      <c r="B167" s="142"/>
      <c r="D167" s="143" t="s">
        <v>143</v>
      </c>
      <c r="E167" s="144" t="s">
        <v>1</v>
      </c>
      <c r="F167" s="145" t="s">
        <v>242</v>
      </c>
      <c r="H167" s="146">
        <v>79.5</v>
      </c>
      <c r="I167" s="147"/>
      <c r="L167" s="142"/>
      <c r="M167" s="148"/>
      <c r="T167" s="149"/>
      <c r="AT167" s="144" t="s">
        <v>143</v>
      </c>
      <c r="AU167" s="144" t="s">
        <v>85</v>
      </c>
      <c r="AV167" s="12" t="s">
        <v>85</v>
      </c>
      <c r="AW167" s="12" t="s">
        <v>32</v>
      </c>
      <c r="AX167" s="12" t="s">
        <v>81</v>
      </c>
      <c r="AY167" s="144" t="s">
        <v>124</v>
      </c>
    </row>
    <row r="168" spans="2:65" s="12" customFormat="1">
      <c r="B168" s="142"/>
      <c r="D168" s="143" t="s">
        <v>143</v>
      </c>
      <c r="F168" s="145" t="s">
        <v>243</v>
      </c>
      <c r="H168" s="146">
        <v>80.295000000000002</v>
      </c>
      <c r="I168" s="147"/>
      <c r="L168" s="142"/>
      <c r="M168" s="148"/>
      <c r="T168" s="149"/>
      <c r="AT168" s="144" t="s">
        <v>143</v>
      </c>
      <c r="AU168" s="144" t="s">
        <v>85</v>
      </c>
      <c r="AV168" s="12" t="s">
        <v>85</v>
      </c>
      <c r="AW168" s="12" t="s">
        <v>3</v>
      </c>
      <c r="AX168" s="12" t="s">
        <v>81</v>
      </c>
      <c r="AY168" s="144" t="s">
        <v>124</v>
      </c>
    </row>
    <row r="169" spans="2:65" s="1" customFormat="1" ht="24.2" customHeight="1">
      <c r="B169" s="128"/>
      <c r="C169" s="156" t="s">
        <v>244</v>
      </c>
      <c r="D169" s="156" t="s">
        <v>199</v>
      </c>
      <c r="E169" s="157" t="s">
        <v>245</v>
      </c>
      <c r="F169" s="158" t="s">
        <v>246</v>
      </c>
      <c r="G169" s="159" t="s">
        <v>129</v>
      </c>
      <c r="H169" s="160">
        <v>1.53</v>
      </c>
      <c r="I169" s="161"/>
      <c r="J169" s="162">
        <f>ROUND(I169*H169,2)</f>
        <v>0</v>
      </c>
      <c r="K169" s="158" t="s">
        <v>130</v>
      </c>
      <c r="L169" s="163"/>
      <c r="M169" s="164" t="s">
        <v>1</v>
      </c>
      <c r="N169" s="165" t="s">
        <v>41</v>
      </c>
      <c r="P169" s="138">
        <f>O169*H169</f>
        <v>0</v>
      </c>
      <c r="Q169" s="138">
        <v>0.13100000000000001</v>
      </c>
      <c r="R169" s="138">
        <f>Q169*H169</f>
        <v>0.20043000000000002</v>
      </c>
      <c r="S169" s="138">
        <v>0</v>
      </c>
      <c r="T169" s="139">
        <f>S169*H169</f>
        <v>0</v>
      </c>
      <c r="AR169" s="140" t="s">
        <v>159</v>
      </c>
      <c r="AT169" s="140" t="s">
        <v>199</v>
      </c>
      <c r="AU169" s="140" t="s">
        <v>85</v>
      </c>
      <c r="AY169" s="17" t="s">
        <v>124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7" t="s">
        <v>81</v>
      </c>
      <c r="BK169" s="141">
        <f>ROUND(I169*H169,2)</f>
        <v>0</v>
      </c>
      <c r="BL169" s="17" t="s">
        <v>131</v>
      </c>
      <c r="BM169" s="140" t="s">
        <v>247</v>
      </c>
    </row>
    <row r="170" spans="2:65" s="12" customFormat="1">
      <c r="B170" s="142"/>
      <c r="D170" s="143" t="s">
        <v>143</v>
      </c>
      <c r="F170" s="145" t="s">
        <v>248</v>
      </c>
      <c r="H170" s="146">
        <v>1.53</v>
      </c>
      <c r="I170" s="147"/>
      <c r="L170" s="142"/>
      <c r="M170" s="148"/>
      <c r="T170" s="149"/>
      <c r="AT170" s="144" t="s">
        <v>143</v>
      </c>
      <c r="AU170" s="144" t="s">
        <v>85</v>
      </c>
      <c r="AV170" s="12" t="s">
        <v>85</v>
      </c>
      <c r="AW170" s="12" t="s">
        <v>3</v>
      </c>
      <c r="AX170" s="12" t="s">
        <v>81</v>
      </c>
      <c r="AY170" s="144" t="s">
        <v>124</v>
      </c>
    </row>
    <row r="171" spans="2:65" s="1" customFormat="1" ht="37.9" customHeight="1">
      <c r="B171" s="128"/>
      <c r="C171" s="129" t="s">
        <v>249</v>
      </c>
      <c r="D171" s="129" t="s">
        <v>126</v>
      </c>
      <c r="E171" s="130" t="s">
        <v>250</v>
      </c>
      <c r="F171" s="131" t="s">
        <v>251</v>
      </c>
      <c r="G171" s="132" t="s">
        <v>129</v>
      </c>
      <c r="H171" s="133">
        <v>1.5</v>
      </c>
      <c r="I171" s="134"/>
      <c r="J171" s="135">
        <f>ROUND(I171*H171,2)</f>
        <v>0</v>
      </c>
      <c r="K171" s="131" t="s">
        <v>130</v>
      </c>
      <c r="L171" s="32"/>
      <c r="M171" s="136" t="s">
        <v>1</v>
      </c>
      <c r="N171" s="137" t="s">
        <v>41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131</v>
      </c>
      <c r="AT171" s="140" t="s">
        <v>126</v>
      </c>
      <c r="AU171" s="140" t="s">
        <v>85</v>
      </c>
      <c r="AY171" s="17" t="s">
        <v>124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7" t="s">
        <v>81</v>
      </c>
      <c r="BK171" s="141">
        <f>ROUND(I171*H171,2)</f>
        <v>0</v>
      </c>
      <c r="BL171" s="17" t="s">
        <v>131</v>
      </c>
      <c r="BM171" s="140" t="s">
        <v>252</v>
      </c>
    </row>
    <row r="172" spans="2:65" s="1" customFormat="1" ht="33" customHeight="1">
      <c r="B172" s="128"/>
      <c r="C172" s="129" t="s">
        <v>253</v>
      </c>
      <c r="D172" s="129" t="s">
        <v>126</v>
      </c>
      <c r="E172" s="130" t="s">
        <v>254</v>
      </c>
      <c r="F172" s="131" t="s">
        <v>255</v>
      </c>
      <c r="G172" s="132" t="s">
        <v>129</v>
      </c>
      <c r="H172" s="133">
        <v>194</v>
      </c>
      <c r="I172" s="134"/>
      <c r="J172" s="135">
        <f>ROUND(I172*H172,2)</f>
        <v>0</v>
      </c>
      <c r="K172" s="131" t="s">
        <v>130</v>
      </c>
      <c r="L172" s="32"/>
      <c r="M172" s="136" t="s">
        <v>1</v>
      </c>
      <c r="N172" s="137" t="s">
        <v>41</v>
      </c>
      <c r="P172" s="138">
        <f>O172*H172</f>
        <v>0</v>
      </c>
      <c r="Q172" s="138">
        <v>9.0620000000000006E-2</v>
      </c>
      <c r="R172" s="138">
        <f>Q172*H172</f>
        <v>17.580280000000002</v>
      </c>
      <c r="S172" s="138">
        <v>0</v>
      </c>
      <c r="T172" s="139">
        <f>S172*H172</f>
        <v>0</v>
      </c>
      <c r="AR172" s="140" t="s">
        <v>131</v>
      </c>
      <c r="AT172" s="140" t="s">
        <v>126</v>
      </c>
      <c r="AU172" s="140" t="s">
        <v>85</v>
      </c>
      <c r="AY172" s="17" t="s">
        <v>124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7" t="s">
        <v>81</v>
      </c>
      <c r="BK172" s="141">
        <f>ROUND(I172*H172,2)</f>
        <v>0</v>
      </c>
      <c r="BL172" s="17" t="s">
        <v>131</v>
      </c>
      <c r="BM172" s="140" t="s">
        <v>256</v>
      </c>
    </row>
    <row r="173" spans="2:65" s="12" customFormat="1">
      <c r="B173" s="142"/>
      <c r="D173" s="143" t="s">
        <v>143</v>
      </c>
      <c r="E173" s="144" t="s">
        <v>1</v>
      </c>
      <c r="F173" s="145" t="s">
        <v>257</v>
      </c>
      <c r="H173" s="146">
        <v>194</v>
      </c>
      <c r="I173" s="147"/>
      <c r="L173" s="142"/>
      <c r="M173" s="148"/>
      <c r="T173" s="149"/>
      <c r="AT173" s="144" t="s">
        <v>143</v>
      </c>
      <c r="AU173" s="144" t="s">
        <v>85</v>
      </c>
      <c r="AV173" s="12" t="s">
        <v>85</v>
      </c>
      <c r="AW173" s="12" t="s">
        <v>32</v>
      </c>
      <c r="AX173" s="12" t="s">
        <v>81</v>
      </c>
      <c r="AY173" s="144" t="s">
        <v>124</v>
      </c>
    </row>
    <row r="174" spans="2:65" s="1" customFormat="1" ht="16.5" customHeight="1">
      <c r="B174" s="128"/>
      <c r="C174" s="156" t="s">
        <v>258</v>
      </c>
      <c r="D174" s="156" t="s">
        <v>199</v>
      </c>
      <c r="E174" s="157" t="s">
        <v>259</v>
      </c>
      <c r="F174" s="158" t="s">
        <v>260</v>
      </c>
      <c r="G174" s="159" t="s">
        <v>129</v>
      </c>
      <c r="H174" s="160">
        <v>190.035</v>
      </c>
      <c r="I174" s="161"/>
      <c r="J174" s="162">
        <f>ROUND(I174*H174,2)</f>
        <v>0</v>
      </c>
      <c r="K174" s="158" t="s">
        <v>1</v>
      </c>
      <c r="L174" s="163"/>
      <c r="M174" s="164" t="s">
        <v>1</v>
      </c>
      <c r="N174" s="165" t="s">
        <v>41</v>
      </c>
      <c r="P174" s="138">
        <f>O174*H174</f>
        <v>0</v>
      </c>
      <c r="Q174" s="138">
        <v>0.17599999999999999</v>
      </c>
      <c r="R174" s="138">
        <f>Q174*H174</f>
        <v>33.446159999999999</v>
      </c>
      <c r="S174" s="138">
        <v>0</v>
      </c>
      <c r="T174" s="139">
        <f>S174*H174</f>
        <v>0</v>
      </c>
      <c r="AR174" s="140" t="s">
        <v>159</v>
      </c>
      <c r="AT174" s="140" t="s">
        <v>199</v>
      </c>
      <c r="AU174" s="140" t="s">
        <v>85</v>
      </c>
      <c r="AY174" s="17" t="s">
        <v>124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7" t="s">
        <v>81</v>
      </c>
      <c r="BK174" s="141">
        <f>ROUND(I174*H174,2)</f>
        <v>0</v>
      </c>
      <c r="BL174" s="17" t="s">
        <v>131</v>
      </c>
      <c r="BM174" s="140" t="s">
        <v>261</v>
      </c>
    </row>
    <row r="175" spans="2:65" s="12" customFormat="1">
      <c r="B175" s="142"/>
      <c r="D175" s="143" t="s">
        <v>143</v>
      </c>
      <c r="E175" s="144" t="s">
        <v>1</v>
      </c>
      <c r="F175" s="145" t="s">
        <v>262</v>
      </c>
      <c r="H175" s="146">
        <v>184.5</v>
      </c>
      <c r="I175" s="147"/>
      <c r="L175" s="142"/>
      <c r="M175" s="148"/>
      <c r="T175" s="149"/>
      <c r="AT175" s="144" t="s">
        <v>143</v>
      </c>
      <c r="AU175" s="144" t="s">
        <v>85</v>
      </c>
      <c r="AV175" s="12" t="s">
        <v>85</v>
      </c>
      <c r="AW175" s="12" t="s">
        <v>32</v>
      </c>
      <c r="AX175" s="12" t="s">
        <v>81</v>
      </c>
      <c r="AY175" s="144" t="s">
        <v>124</v>
      </c>
    </row>
    <row r="176" spans="2:65" s="12" customFormat="1">
      <c r="B176" s="142"/>
      <c r="D176" s="143" t="s">
        <v>143</v>
      </c>
      <c r="F176" s="145" t="s">
        <v>263</v>
      </c>
      <c r="H176" s="146">
        <v>190.035</v>
      </c>
      <c r="I176" s="147"/>
      <c r="L176" s="142"/>
      <c r="M176" s="148"/>
      <c r="T176" s="149"/>
      <c r="AT176" s="144" t="s">
        <v>143</v>
      </c>
      <c r="AU176" s="144" t="s">
        <v>85</v>
      </c>
      <c r="AV176" s="12" t="s">
        <v>85</v>
      </c>
      <c r="AW176" s="12" t="s">
        <v>3</v>
      </c>
      <c r="AX176" s="12" t="s">
        <v>81</v>
      </c>
      <c r="AY176" s="144" t="s">
        <v>124</v>
      </c>
    </row>
    <row r="177" spans="2:65" s="1" customFormat="1" ht="24.2" customHeight="1">
      <c r="B177" s="128"/>
      <c r="C177" s="156" t="s">
        <v>264</v>
      </c>
      <c r="D177" s="156" t="s">
        <v>199</v>
      </c>
      <c r="E177" s="157" t="s">
        <v>265</v>
      </c>
      <c r="F177" s="158" t="s">
        <v>266</v>
      </c>
      <c r="G177" s="159" t="s">
        <v>129</v>
      </c>
      <c r="H177" s="160">
        <v>1.5449999999999999</v>
      </c>
      <c r="I177" s="161"/>
      <c r="J177" s="162">
        <f>ROUND(I177*H177,2)</f>
        <v>0</v>
      </c>
      <c r="K177" s="158" t="s">
        <v>130</v>
      </c>
      <c r="L177" s="163"/>
      <c r="M177" s="164" t="s">
        <v>1</v>
      </c>
      <c r="N177" s="165" t="s">
        <v>41</v>
      </c>
      <c r="P177" s="138">
        <f>O177*H177</f>
        <v>0</v>
      </c>
      <c r="Q177" s="138">
        <v>0.17499999999999999</v>
      </c>
      <c r="R177" s="138">
        <f>Q177*H177</f>
        <v>0.27037499999999998</v>
      </c>
      <c r="S177" s="138">
        <v>0</v>
      </c>
      <c r="T177" s="139">
        <f>S177*H177</f>
        <v>0</v>
      </c>
      <c r="AR177" s="140" t="s">
        <v>159</v>
      </c>
      <c r="AT177" s="140" t="s">
        <v>199</v>
      </c>
      <c r="AU177" s="140" t="s">
        <v>85</v>
      </c>
      <c r="AY177" s="17" t="s">
        <v>124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7" t="s">
        <v>81</v>
      </c>
      <c r="BK177" s="141">
        <f>ROUND(I177*H177,2)</f>
        <v>0</v>
      </c>
      <c r="BL177" s="17" t="s">
        <v>131</v>
      </c>
      <c r="BM177" s="140" t="s">
        <v>267</v>
      </c>
    </row>
    <row r="178" spans="2:65" s="12" customFormat="1">
      <c r="B178" s="142"/>
      <c r="D178" s="143" t="s">
        <v>143</v>
      </c>
      <c r="E178" s="144" t="s">
        <v>1</v>
      </c>
      <c r="F178" s="145" t="s">
        <v>268</v>
      </c>
      <c r="H178" s="146">
        <v>1.5</v>
      </c>
      <c r="I178" s="147"/>
      <c r="L178" s="142"/>
      <c r="M178" s="148"/>
      <c r="T178" s="149"/>
      <c r="AT178" s="144" t="s">
        <v>143</v>
      </c>
      <c r="AU178" s="144" t="s">
        <v>85</v>
      </c>
      <c r="AV178" s="12" t="s">
        <v>85</v>
      </c>
      <c r="AW178" s="12" t="s">
        <v>32</v>
      </c>
      <c r="AX178" s="12" t="s">
        <v>81</v>
      </c>
      <c r="AY178" s="144" t="s">
        <v>124</v>
      </c>
    </row>
    <row r="179" spans="2:65" s="12" customFormat="1">
      <c r="B179" s="142"/>
      <c r="D179" s="143" t="s">
        <v>143</v>
      </c>
      <c r="F179" s="145" t="s">
        <v>269</v>
      </c>
      <c r="H179" s="146">
        <v>1.5449999999999999</v>
      </c>
      <c r="I179" s="147"/>
      <c r="L179" s="142"/>
      <c r="M179" s="148"/>
      <c r="T179" s="149"/>
      <c r="AT179" s="144" t="s">
        <v>143</v>
      </c>
      <c r="AU179" s="144" t="s">
        <v>85</v>
      </c>
      <c r="AV179" s="12" t="s">
        <v>85</v>
      </c>
      <c r="AW179" s="12" t="s">
        <v>3</v>
      </c>
      <c r="AX179" s="12" t="s">
        <v>81</v>
      </c>
      <c r="AY179" s="144" t="s">
        <v>124</v>
      </c>
    </row>
    <row r="180" spans="2:65" s="1" customFormat="1" ht="24.2" customHeight="1">
      <c r="B180" s="128"/>
      <c r="C180" s="156" t="s">
        <v>270</v>
      </c>
      <c r="D180" s="156" t="s">
        <v>199</v>
      </c>
      <c r="E180" s="157" t="s">
        <v>271</v>
      </c>
      <c r="F180" s="158" t="s">
        <v>272</v>
      </c>
      <c r="G180" s="159" t="s">
        <v>129</v>
      </c>
      <c r="H180" s="160">
        <v>8.24</v>
      </c>
      <c r="I180" s="161"/>
      <c r="J180" s="162">
        <f>ROUND(I180*H180,2)</f>
        <v>0</v>
      </c>
      <c r="K180" s="158" t="s">
        <v>1</v>
      </c>
      <c r="L180" s="163"/>
      <c r="M180" s="164" t="s">
        <v>1</v>
      </c>
      <c r="N180" s="165" t="s">
        <v>41</v>
      </c>
      <c r="P180" s="138">
        <f>O180*H180</f>
        <v>0</v>
      </c>
      <c r="Q180" s="138">
        <v>0.15</v>
      </c>
      <c r="R180" s="138">
        <f>Q180*H180</f>
        <v>1.236</v>
      </c>
      <c r="S180" s="138">
        <v>0</v>
      </c>
      <c r="T180" s="139">
        <f>S180*H180</f>
        <v>0</v>
      </c>
      <c r="AR180" s="140" t="s">
        <v>159</v>
      </c>
      <c r="AT180" s="140" t="s">
        <v>199</v>
      </c>
      <c r="AU180" s="140" t="s">
        <v>85</v>
      </c>
      <c r="AY180" s="17" t="s">
        <v>124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7" t="s">
        <v>81</v>
      </c>
      <c r="BK180" s="141">
        <f>ROUND(I180*H180,2)</f>
        <v>0</v>
      </c>
      <c r="BL180" s="17" t="s">
        <v>131</v>
      </c>
      <c r="BM180" s="140" t="s">
        <v>273</v>
      </c>
    </row>
    <row r="181" spans="2:65" s="12" customFormat="1">
      <c r="B181" s="142"/>
      <c r="D181" s="143" t="s">
        <v>143</v>
      </c>
      <c r="E181" s="144" t="s">
        <v>1</v>
      </c>
      <c r="F181" s="145" t="s">
        <v>159</v>
      </c>
      <c r="H181" s="146">
        <v>8</v>
      </c>
      <c r="I181" s="147"/>
      <c r="L181" s="142"/>
      <c r="M181" s="148"/>
      <c r="T181" s="149"/>
      <c r="AT181" s="144" t="s">
        <v>143</v>
      </c>
      <c r="AU181" s="144" t="s">
        <v>85</v>
      </c>
      <c r="AV181" s="12" t="s">
        <v>85</v>
      </c>
      <c r="AW181" s="12" t="s">
        <v>32</v>
      </c>
      <c r="AX181" s="12" t="s">
        <v>81</v>
      </c>
      <c r="AY181" s="144" t="s">
        <v>124</v>
      </c>
    </row>
    <row r="182" spans="2:65" s="12" customFormat="1">
      <c r="B182" s="142"/>
      <c r="D182" s="143" t="s">
        <v>143</v>
      </c>
      <c r="F182" s="145" t="s">
        <v>274</v>
      </c>
      <c r="H182" s="146">
        <v>8.24</v>
      </c>
      <c r="I182" s="147"/>
      <c r="L182" s="142"/>
      <c r="M182" s="148"/>
      <c r="T182" s="149"/>
      <c r="AT182" s="144" t="s">
        <v>143</v>
      </c>
      <c r="AU182" s="144" t="s">
        <v>85</v>
      </c>
      <c r="AV182" s="12" t="s">
        <v>85</v>
      </c>
      <c r="AW182" s="12" t="s">
        <v>3</v>
      </c>
      <c r="AX182" s="12" t="s">
        <v>81</v>
      </c>
      <c r="AY182" s="144" t="s">
        <v>124</v>
      </c>
    </row>
    <row r="183" spans="2:65" s="1" customFormat="1" ht="37.9" customHeight="1">
      <c r="B183" s="128"/>
      <c r="C183" s="129" t="s">
        <v>275</v>
      </c>
      <c r="D183" s="129" t="s">
        <v>126</v>
      </c>
      <c r="E183" s="130" t="s">
        <v>276</v>
      </c>
      <c r="F183" s="131" t="s">
        <v>277</v>
      </c>
      <c r="G183" s="132" t="s">
        <v>129</v>
      </c>
      <c r="H183" s="133">
        <v>9.5</v>
      </c>
      <c r="I183" s="134"/>
      <c r="J183" s="135">
        <f>ROUND(I183*H183,2)</f>
        <v>0</v>
      </c>
      <c r="K183" s="131" t="s">
        <v>130</v>
      </c>
      <c r="L183" s="32"/>
      <c r="M183" s="136" t="s">
        <v>1</v>
      </c>
      <c r="N183" s="137" t="s">
        <v>41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AR183" s="140" t="s">
        <v>131</v>
      </c>
      <c r="AT183" s="140" t="s">
        <v>126</v>
      </c>
      <c r="AU183" s="140" t="s">
        <v>85</v>
      </c>
      <c r="AY183" s="17" t="s">
        <v>124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7" t="s">
        <v>81</v>
      </c>
      <c r="BK183" s="141">
        <f>ROUND(I183*H183,2)</f>
        <v>0</v>
      </c>
      <c r="BL183" s="17" t="s">
        <v>131</v>
      </c>
      <c r="BM183" s="140" t="s">
        <v>278</v>
      </c>
    </row>
    <row r="184" spans="2:65" s="12" customFormat="1">
      <c r="B184" s="142"/>
      <c r="D184" s="143" t="s">
        <v>143</v>
      </c>
      <c r="E184" s="144" t="s">
        <v>1</v>
      </c>
      <c r="F184" s="145" t="s">
        <v>279</v>
      </c>
      <c r="H184" s="146">
        <v>9.5</v>
      </c>
      <c r="I184" s="147"/>
      <c r="L184" s="142"/>
      <c r="M184" s="148"/>
      <c r="T184" s="149"/>
      <c r="AT184" s="144" t="s">
        <v>143</v>
      </c>
      <c r="AU184" s="144" t="s">
        <v>85</v>
      </c>
      <c r="AV184" s="12" t="s">
        <v>85</v>
      </c>
      <c r="AW184" s="12" t="s">
        <v>32</v>
      </c>
      <c r="AX184" s="12" t="s">
        <v>81</v>
      </c>
      <c r="AY184" s="144" t="s">
        <v>124</v>
      </c>
    </row>
    <row r="185" spans="2:65" s="1" customFormat="1" ht="21.75" customHeight="1">
      <c r="B185" s="128"/>
      <c r="C185" s="129" t="s">
        <v>280</v>
      </c>
      <c r="D185" s="129" t="s">
        <v>126</v>
      </c>
      <c r="E185" s="130" t="s">
        <v>281</v>
      </c>
      <c r="F185" s="131" t="s">
        <v>282</v>
      </c>
      <c r="G185" s="132" t="s">
        <v>152</v>
      </c>
      <c r="H185" s="133">
        <v>25</v>
      </c>
      <c r="I185" s="134"/>
      <c r="J185" s="135">
        <f>ROUND(I185*H185,2)</f>
        <v>0</v>
      </c>
      <c r="K185" s="131" t="s">
        <v>130</v>
      </c>
      <c r="L185" s="32"/>
      <c r="M185" s="136" t="s">
        <v>1</v>
      </c>
      <c r="N185" s="137" t="s">
        <v>41</v>
      </c>
      <c r="P185" s="138">
        <f>O185*H185</f>
        <v>0</v>
      </c>
      <c r="Q185" s="138">
        <v>3.5999999999999999E-3</v>
      </c>
      <c r="R185" s="138">
        <f>Q185*H185</f>
        <v>0.09</v>
      </c>
      <c r="S185" s="138">
        <v>0</v>
      </c>
      <c r="T185" s="139">
        <f>S185*H185</f>
        <v>0</v>
      </c>
      <c r="AR185" s="140" t="s">
        <v>131</v>
      </c>
      <c r="AT185" s="140" t="s">
        <v>126</v>
      </c>
      <c r="AU185" s="140" t="s">
        <v>85</v>
      </c>
      <c r="AY185" s="17" t="s">
        <v>124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7" t="s">
        <v>81</v>
      </c>
      <c r="BK185" s="141">
        <f>ROUND(I185*H185,2)</f>
        <v>0</v>
      </c>
      <c r="BL185" s="17" t="s">
        <v>131</v>
      </c>
      <c r="BM185" s="140" t="s">
        <v>283</v>
      </c>
    </row>
    <row r="186" spans="2:65" s="11" customFormat="1" ht="22.9" customHeight="1">
      <c r="B186" s="116"/>
      <c r="D186" s="117" t="s">
        <v>75</v>
      </c>
      <c r="E186" s="126" t="s">
        <v>163</v>
      </c>
      <c r="F186" s="126" t="s">
        <v>284</v>
      </c>
      <c r="I186" s="119"/>
      <c r="J186" s="127">
        <f>BK186</f>
        <v>0</v>
      </c>
      <c r="L186" s="116"/>
      <c r="M186" s="121"/>
      <c r="P186" s="122">
        <f>SUM(P187:P211)</f>
        <v>0</v>
      </c>
      <c r="R186" s="122">
        <f>SUM(R187:R211)</f>
        <v>73.579606599999991</v>
      </c>
      <c r="T186" s="123">
        <f>SUM(T187:T211)</f>
        <v>0</v>
      </c>
      <c r="AR186" s="117" t="s">
        <v>81</v>
      </c>
      <c r="AT186" s="124" t="s">
        <v>75</v>
      </c>
      <c r="AU186" s="124" t="s">
        <v>81</v>
      </c>
      <c r="AY186" s="117" t="s">
        <v>124</v>
      </c>
      <c r="BK186" s="125">
        <f>SUM(BK187:BK211)</f>
        <v>0</v>
      </c>
    </row>
    <row r="187" spans="2:65" s="1" customFormat="1" ht="33" customHeight="1">
      <c r="B187" s="128"/>
      <c r="C187" s="129" t="s">
        <v>285</v>
      </c>
      <c r="D187" s="129" t="s">
        <v>126</v>
      </c>
      <c r="E187" s="130" t="s">
        <v>286</v>
      </c>
      <c r="F187" s="131" t="s">
        <v>287</v>
      </c>
      <c r="G187" s="132" t="s">
        <v>152</v>
      </c>
      <c r="H187" s="133">
        <v>30</v>
      </c>
      <c r="I187" s="134"/>
      <c r="J187" s="135">
        <f>ROUND(I187*H187,2)</f>
        <v>0</v>
      </c>
      <c r="K187" s="131" t="s">
        <v>130</v>
      </c>
      <c r="L187" s="32"/>
      <c r="M187" s="136" t="s">
        <v>1</v>
      </c>
      <c r="N187" s="137" t="s">
        <v>41</v>
      </c>
      <c r="P187" s="138">
        <f>O187*H187</f>
        <v>0</v>
      </c>
      <c r="Q187" s="138">
        <v>0.15540000000000001</v>
      </c>
      <c r="R187" s="138">
        <f>Q187*H187</f>
        <v>4.6619999999999999</v>
      </c>
      <c r="S187" s="138">
        <v>0</v>
      </c>
      <c r="T187" s="139">
        <f>S187*H187</f>
        <v>0</v>
      </c>
      <c r="AR187" s="140" t="s">
        <v>131</v>
      </c>
      <c r="AT187" s="140" t="s">
        <v>126</v>
      </c>
      <c r="AU187" s="140" t="s">
        <v>85</v>
      </c>
      <c r="AY187" s="17" t="s">
        <v>124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7" t="s">
        <v>81</v>
      </c>
      <c r="BK187" s="141">
        <f>ROUND(I187*H187,2)</f>
        <v>0</v>
      </c>
      <c r="BL187" s="17" t="s">
        <v>131</v>
      </c>
      <c r="BM187" s="140" t="s">
        <v>288</v>
      </c>
    </row>
    <row r="188" spans="2:65" s="12" customFormat="1">
      <c r="B188" s="142"/>
      <c r="D188" s="143" t="s">
        <v>143</v>
      </c>
      <c r="E188" s="144" t="s">
        <v>1</v>
      </c>
      <c r="F188" s="145" t="s">
        <v>289</v>
      </c>
      <c r="H188" s="146">
        <v>22</v>
      </c>
      <c r="I188" s="147"/>
      <c r="L188" s="142"/>
      <c r="M188" s="148"/>
      <c r="T188" s="149"/>
      <c r="AT188" s="144" t="s">
        <v>143</v>
      </c>
      <c r="AU188" s="144" t="s">
        <v>85</v>
      </c>
      <c r="AV188" s="12" t="s">
        <v>85</v>
      </c>
      <c r="AW188" s="12" t="s">
        <v>32</v>
      </c>
      <c r="AX188" s="12" t="s">
        <v>76</v>
      </c>
      <c r="AY188" s="144" t="s">
        <v>124</v>
      </c>
    </row>
    <row r="189" spans="2:65" s="12" customFormat="1">
      <c r="B189" s="142"/>
      <c r="D189" s="143" t="s">
        <v>143</v>
      </c>
      <c r="E189" s="144" t="s">
        <v>1</v>
      </c>
      <c r="F189" s="145" t="s">
        <v>290</v>
      </c>
      <c r="H189" s="146">
        <v>4</v>
      </c>
      <c r="I189" s="147"/>
      <c r="L189" s="142"/>
      <c r="M189" s="148"/>
      <c r="T189" s="149"/>
      <c r="AT189" s="144" t="s">
        <v>143</v>
      </c>
      <c r="AU189" s="144" t="s">
        <v>85</v>
      </c>
      <c r="AV189" s="12" t="s">
        <v>85</v>
      </c>
      <c r="AW189" s="12" t="s">
        <v>32</v>
      </c>
      <c r="AX189" s="12" t="s">
        <v>76</v>
      </c>
      <c r="AY189" s="144" t="s">
        <v>124</v>
      </c>
    </row>
    <row r="190" spans="2:65" s="12" customFormat="1">
      <c r="B190" s="142"/>
      <c r="D190" s="143" t="s">
        <v>143</v>
      </c>
      <c r="E190" s="144" t="s">
        <v>1</v>
      </c>
      <c r="F190" s="145" t="s">
        <v>291</v>
      </c>
      <c r="H190" s="146">
        <v>4</v>
      </c>
      <c r="I190" s="147"/>
      <c r="L190" s="142"/>
      <c r="M190" s="148"/>
      <c r="T190" s="149"/>
      <c r="AT190" s="144" t="s">
        <v>143</v>
      </c>
      <c r="AU190" s="144" t="s">
        <v>85</v>
      </c>
      <c r="AV190" s="12" t="s">
        <v>85</v>
      </c>
      <c r="AW190" s="12" t="s">
        <v>32</v>
      </c>
      <c r="AX190" s="12" t="s">
        <v>76</v>
      </c>
      <c r="AY190" s="144" t="s">
        <v>124</v>
      </c>
    </row>
    <row r="191" spans="2:65" s="14" customFormat="1">
      <c r="B191" s="166"/>
      <c r="D191" s="143" t="s">
        <v>143</v>
      </c>
      <c r="E191" s="167" t="s">
        <v>1</v>
      </c>
      <c r="F191" s="168" t="s">
        <v>225</v>
      </c>
      <c r="H191" s="169">
        <v>30</v>
      </c>
      <c r="I191" s="170"/>
      <c r="L191" s="166"/>
      <c r="M191" s="171"/>
      <c r="T191" s="172"/>
      <c r="AT191" s="167" t="s">
        <v>143</v>
      </c>
      <c r="AU191" s="167" t="s">
        <v>85</v>
      </c>
      <c r="AV191" s="14" t="s">
        <v>131</v>
      </c>
      <c r="AW191" s="14" t="s">
        <v>32</v>
      </c>
      <c r="AX191" s="14" t="s">
        <v>81</v>
      </c>
      <c r="AY191" s="167" t="s">
        <v>124</v>
      </c>
    </row>
    <row r="192" spans="2:65" s="1" customFormat="1" ht="16.5" customHeight="1">
      <c r="B192" s="128"/>
      <c r="C192" s="156" t="s">
        <v>292</v>
      </c>
      <c r="D192" s="156" t="s">
        <v>199</v>
      </c>
      <c r="E192" s="157" t="s">
        <v>293</v>
      </c>
      <c r="F192" s="158" t="s">
        <v>294</v>
      </c>
      <c r="G192" s="159" t="s">
        <v>152</v>
      </c>
      <c r="H192" s="160">
        <v>22.44</v>
      </c>
      <c r="I192" s="161"/>
      <c r="J192" s="162">
        <f>ROUND(I192*H192,2)</f>
        <v>0</v>
      </c>
      <c r="K192" s="158" t="s">
        <v>130</v>
      </c>
      <c r="L192" s="163"/>
      <c r="M192" s="164" t="s">
        <v>1</v>
      </c>
      <c r="N192" s="165" t="s">
        <v>41</v>
      </c>
      <c r="P192" s="138">
        <f>O192*H192</f>
        <v>0</v>
      </c>
      <c r="Q192" s="138">
        <v>0.08</v>
      </c>
      <c r="R192" s="138">
        <f>Q192*H192</f>
        <v>1.7952000000000001</v>
      </c>
      <c r="S192" s="138">
        <v>0</v>
      </c>
      <c r="T192" s="139">
        <f>S192*H192</f>
        <v>0</v>
      </c>
      <c r="AR192" s="140" t="s">
        <v>159</v>
      </c>
      <c r="AT192" s="140" t="s">
        <v>199</v>
      </c>
      <c r="AU192" s="140" t="s">
        <v>85</v>
      </c>
      <c r="AY192" s="17" t="s">
        <v>124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7" t="s">
        <v>81</v>
      </c>
      <c r="BK192" s="141">
        <f>ROUND(I192*H192,2)</f>
        <v>0</v>
      </c>
      <c r="BL192" s="17" t="s">
        <v>131</v>
      </c>
      <c r="BM192" s="140" t="s">
        <v>295</v>
      </c>
    </row>
    <row r="193" spans="2:65" s="12" customFormat="1">
      <c r="B193" s="142"/>
      <c r="D193" s="143" t="s">
        <v>143</v>
      </c>
      <c r="E193" s="144" t="s">
        <v>1</v>
      </c>
      <c r="F193" s="145" t="s">
        <v>229</v>
      </c>
      <c r="H193" s="146">
        <v>22</v>
      </c>
      <c r="I193" s="147"/>
      <c r="L193" s="142"/>
      <c r="M193" s="148"/>
      <c r="T193" s="149"/>
      <c r="AT193" s="144" t="s">
        <v>143</v>
      </c>
      <c r="AU193" s="144" t="s">
        <v>85</v>
      </c>
      <c r="AV193" s="12" t="s">
        <v>85</v>
      </c>
      <c r="AW193" s="12" t="s">
        <v>32</v>
      </c>
      <c r="AX193" s="12" t="s">
        <v>81</v>
      </c>
      <c r="AY193" s="144" t="s">
        <v>124</v>
      </c>
    </row>
    <row r="194" spans="2:65" s="12" customFormat="1">
      <c r="B194" s="142"/>
      <c r="D194" s="143" t="s">
        <v>143</v>
      </c>
      <c r="F194" s="145" t="s">
        <v>296</v>
      </c>
      <c r="H194" s="146">
        <v>22.44</v>
      </c>
      <c r="I194" s="147"/>
      <c r="L194" s="142"/>
      <c r="M194" s="148"/>
      <c r="T194" s="149"/>
      <c r="AT194" s="144" t="s">
        <v>143</v>
      </c>
      <c r="AU194" s="144" t="s">
        <v>85</v>
      </c>
      <c r="AV194" s="12" t="s">
        <v>85</v>
      </c>
      <c r="AW194" s="12" t="s">
        <v>3</v>
      </c>
      <c r="AX194" s="12" t="s">
        <v>81</v>
      </c>
      <c r="AY194" s="144" t="s">
        <v>124</v>
      </c>
    </row>
    <row r="195" spans="2:65" s="1" customFormat="1" ht="24.2" customHeight="1">
      <c r="B195" s="128"/>
      <c r="C195" s="156" t="s">
        <v>297</v>
      </c>
      <c r="D195" s="156" t="s">
        <v>199</v>
      </c>
      <c r="E195" s="157" t="s">
        <v>298</v>
      </c>
      <c r="F195" s="158" t="s">
        <v>299</v>
      </c>
      <c r="G195" s="159" t="s">
        <v>152</v>
      </c>
      <c r="H195" s="160">
        <v>4.08</v>
      </c>
      <c r="I195" s="161"/>
      <c r="J195" s="162">
        <f>ROUND(I195*H195,2)</f>
        <v>0</v>
      </c>
      <c r="K195" s="158" t="s">
        <v>130</v>
      </c>
      <c r="L195" s="163"/>
      <c r="M195" s="164" t="s">
        <v>1</v>
      </c>
      <c r="N195" s="165" t="s">
        <v>41</v>
      </c>
      <c r="P195" s="138">
        <f>O195*H195</f>
        <v>0</v>
      </c>
      <c r="Q195" s="138">
        <v>4.8300000000000003E-2</v>
      </c>
      <c r="R195" s="138">
        <f>Q195*H195</f>
        <v>0.19706400000000002</v>
      </c>
      <c r="S195" s="138">
        <v>0</v>
      </c>
      <c r="T195" s="139">
        <f>S195*H195</f>
        <v>0</v>
      </c>
      <c r="AR195" s="140" t="s">
        <v>159</v>
      </c>
      <c r="AT195" s="140" t="s">
        <v>199</v>
      </c>
      <c r="AU195" s="140" t="s">
        <v>85</v>
      </c>
      <c r="AY195" s="17" t="s">
        <v>124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7" t="s">
        <v>81</v>
      </c>
      <c r="BK195" s="141">
        <f>ROUND(I195*H195,2)</f>
        <v>0</v>
      </c>
      <c r="BL195" s="17" t="s">
        <v>131</v>
      </c>
      <c r="BM195" s="140" t="s">
        <v>300</v>
      </c>
    </row>
    <row r="196" spans="2:65" s="12" customFormat="1">
      <c r="B196" s="142"/>
      <c r="D196" s="143" t="s">
        <v>143</v>
      </c>
      <c r="E196" s="144" t="s">
        <v>1</v>
      </c>
      <c r="F196" s="145" t="s">
        <v>131</v>
      </c>
      <c r="H196" s="146">
        <v>4</v>
      </c>
      <c r="I196" s="147"/>
      <c r="L196" s="142"/>
      <c r="M196" s="148"/>
      <c r="T196" s="149"/>
      <c r="AT196" s="144" t="s">
        <v>143</v>
      </c>
      <c r="AU196" s="144" t="s">
        <v>85</v>
      </c>
      <c r="AV196" s="12" t="s">
        <v>85</v>
      </c>
      <c r="AW196" s="12" t="s">
        <v>32</v>
      </c>
      <c r="AX196" s="12" t="s">
        <v>81</v>
      </c>
      <c r="AY196" s="144" t="s">
        <v>124</v>
      </c>
    </row>
    <row r="197" spans="2:65" s="12" customFormat="1">
      <c r="B197" s="142"/>
      <c r="D197" s="143" t="s">
        <v>143</v>
      </c>
      <c r="F197" s="145" t="s">
        <v>301</v>
      </c>
      <c r="H197" s="146">
        <v>4.08</v>
      </c>
      <c r="I197" s="147"/>
      <c r="L197" s="142"/>
      <c r="M197" s="148"/>
      <c r="T197" s="149"/>
      <c r="AT197" s="144" t="s">
        <v>143</v>
      </c>
      <c r="AU197" s="144" t="s">
        <v>85</v>
      </c>
      <c r="AV197" s="12" t="s">
        <v>85</v>
      </c>
      <c r="AW197" s="12" t="s">
        <v>3</v>
      </c>
      <c r="AX197" s="12" t="s">
        <v>81</v>
      </c>
      <c r="AY197" s="144" t="s">
        <v>124</v>
      </c>
    </row>
    <row r="198" spans="2:65" s="1" customFormat="1" ht="24.2" customHeight="1">
      <c r="B198" s="128"/>
      <c r="C198" s="156" t="s">
        <v>302</v>
      </c>
      <c r="D198" s="156" t="s">
        <v>199</v>
      </c>
      <c r="E198" s="157" t="s">
        <v>303</v>
      </c>
      <c r="F198" s="158" t="s">
        <v>304</v>
      </c>
      <c r="G198" s="159" t="s">
        <v>152</v>
      </c>
      <c r="H198" s="160">
        <v>4.08</v>
      </c>
      <c r="I198" s="161"/>
      <c r="J198" s="162">
        <f>ROUND(I198*H198,2)</f>
        <v>0</v>
      </c>
      <c r="K198" s="158" t="s">
        <v>130</v>
      </c>
      <c r="L198" s="163"/>
      <c r="M198" s="164" t="s">
        <v>1</v>
      </c>
      <c r="N198" s="165" t="s">
        <v>41</v>
      </c>
      <c r="P198" s="138">
        <f>O198*H198</f>
        <v>0</v>
      </c>
      <c r="Q198" s="138">
        <v>6.5670000000000006E-2</v>
      </c>
      <c r="R198" s="138">
        <f>Q198*H198</f>
        <v>0.26793360000000005</v>
      </c>
      <c r="S198" s="138">
        <v>0</v>
      </c>
      <c r="T198" s="139">
        <f>S198*H198</f>
        <v>0</v>
      </c>
      <c r="AR198" s="140" t="s">
        <v>159</v>
      </c>
      <c r="AT198" s="140" t="s">
        <v>199</v>
      </c>
      <c r="AU198" s="140" t="s">
        <v>85</v>
      </c>
      <c r="AY198" s="17" t="s">
        <v>124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7" t="s">
        <v>81</v>
      </c>
      <c r="BK198" s="141">
        <f>ROUND(I198*H198,2)</f>
        <v>0</v>
      </c>
      <c r="BL198" s="17" t="s">
        <v>131</v>
      </c>
      <c r="BM198" s="140" t="s">
        <v>305</v>
      </c>
    </row>
    <row r="199" spans="2:65" s="12" customFormat="1">
      <c r="B199" s="142"/>
      <c r="D199" s="143" t="s">
        <v>143</v>
      </c>
      <c r="E199" s="144" t="s">
        <v>1</v>
      </c>
      <c r="F199" s="145" t="s">
        <v>131</v>
      </c>
      <c r="H199" s="146">
        <v>4</v>
      </c>
      <c r="I199" s="147"/>
      <c r="L199" s="142"/>
      <c r="M199" s="148"/>
      <c r="T199" s="149"/>
      <c r="AT199" s="144" t="s">
        <v>143</v>
      </c>
      <c r="AU199" s="144" t="s">
        <v>85</v>
      </c>
      <c r="AV199" s="12" t="s">
        <v>85</v>
      </c>
      <c r="AW199" s="12" t="s">
        <v>32</v>
      </c>
      <c r="AX199" s="12" t="s">
        <v>81</v>
      </c>
      <c r="AY199" s="144" t="s">
        <v>124</v>
      </c>
    </row>
    <row r="200" spans="2:65" s="12" customFormat="1">
      <c r="B200" s="142"/>
      <c r="D200" s="143" t="s">
        <v>143</v>
      </c>
      <c r="F200" s="145" t="s">
        <v>301</v>
      </c>
      <c r="H200" s="146">
        <v>4.08</v>
      </c>
      <c r="I200" s="147"/>
      <c r="L200" s="142"/>
      <c r="M200" s="148"/>
      <c r="T200" s="149"/>
      <c r="AT200" s="144" t="s">
        <v>143</v>
      </c>
      <c r="AU200" s="144" t="s">
        <v>85</v>
      </c>
      <c r="AV200" s="12" t="s">
        <v>85</v>
      </c>
      <c r="AW200" s="12" t="s">
        <v>3</v>
      </c>
      <c r="AX200" s="12" t="s">
        <v>81</v>
      </c>
      <c r="AY200" s="144" t="s">
        <v>124</v>
      </c>
    </row>
    <row r="201" spans="2:65" s="1" customFormat="1" ht="33" customHeight="1">
      <c r="B201" s="128"/>
      <c r="C201" s="129" t="s">
        <v>306</v>
      </c>
      <c r="D201" s="129" t="s">
        <v>126</v>
      </c>
      <c r="E201" s="130" t="s">
        <v>307</v>
      </c>
      <c r="F201" s="131" t="s">
        <v>308</v>
      </c>
      <c r="G201" s="132" t="s">
        <v>152</v>
      </c>
      <c r="H201" s="133">
        <v>250</v>
      </c>
      <c r="I201" s="134"/>
      <c r="J201" s="135">
        <f>ROUND(I201*H201,2)</f>
        <v>0</v>
      </c>
      <c r="K201" s="131" t="s">
        <v>130</v>
      </c>
      <c r="L201" s="32"/>
      <c r="M201" s="136" t="s">
        <v>1</v>
      </c>
      <c r="N201" s="137" t="s">
        <v>41</v>
      </c>
      <c r="P201" s="138">
        <f>O201*H201</f>
        <v>0</v>
      </c>
      <c r="Q201" s="138">
        <v>0.1295</v>
      </c>
      <c r="R201" s="138">
        <f>Q201*H201</f>
        <v>32.375</v>
      </c>
      <c r="S201" s="138">
        <v>0</v>
      </c>
      <c r="T201" s="139">
        <f>S201*H201</f>
        <v>0</v>
      </c>
      <c r="AR201" s="140" t="s">
        <v>131</v>
      </c>
      <c r="AT201" s="140" t="s">
        <v>126</v>
      </c>
      <c r="AU201" s="140" t="s">
        <v>85</v>
      </c>
      <c r="AY201" s="17" t="s">
        <v>124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7" t="s">
        <v>81</v>
      </c>
      <c r="BK201" s="141">
        <f>ROUND(I201*H201,2)</f>
        <v>0</v>
      </c>
      <c r="BL201" s="17" t="s">
        <v>131</v>
      </c>
      <c r="BM201" s="140" t="s">
        <v>309</v>
      </c>
    </row>
    <row r="202" spans="2:65" s="1" customFormat="1" ht="16.5" customHeight="1">
      <c r="B202" s="128"/>
      <c r="C202" s="156" t="s">
        <v>310</v>
      </c>
      <c r="D202" s="156" t="s">
        <v>199</v>
      </c>
      <c r="E202" s="157" t="s">
        <v>311</v>
      </c>
      <c r="F202" s="158" t="s">
        <v>312</v>
      </c>
      <c r="G202" s="159" t="s">
        <v>152</v>
      </c>
      <c r="H202" s="160">
        <v>255</v>
      </c>
      <c r="I202" s="161"/>
      <c r="J202" s="162">
        <f>ROUND(I202*H202,2)</f>
        <v>0</v>
      </c>
      <c r="K202" s="158" t="s">
        <v>130</v>
      </c>
      <c r="L202" s="163"/>
      <c r="M202" s="164" t="s">
        <v>1</v>
      </c>
      <c r="N202" s="165" t="s">
        <v>41</v>
      </c>
      <c r="P202" s="138">
        <f>O202*H202</f>
        <v>0</v>
      </c>
      <c r="Q202" s="138">
        <v>5.6120000000000003E-2</v>
      </c>
      <c r="R202" s="138">
        <f>Q202*H202</f>
        <v>14.310600000000001</v>
      </c>
      <c r="S202" s="138">
        <v>0</v>
      </c>
      <c r="T202" s="139">
        <f>S202*H202</f>
        <v>0</v>
      </c>
      <c r="AR202" s="140" t="s">
        <v>159</v>
      </c>
      <c r="AT202" s="140" t="s">
        <v>199</v>
      </c>
      <c r="AU202" s="140" t="s">
        <v>85</v>
      </c>
      <c r="AY202" s="17" t="s">
        <v>124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7" t="s">
        <v>81</v>
      </c>
      <c r="BK202" s="141">
        <f>ROUND(I202*H202,2)</f>
        <v>0</v>
      </c>
      <c r="BL202" s="17" t="s">
        <v>131</v>
      </c>
      <c r="BM202" s="140" t="s">
        <v>313</v>
      </c>
    </row>
    <row r="203" spans="2:65" s="12" customFormat="1">
      <c r="B203" s="142"/>
      <c r="D203" s="143" t="s">
        <v>143</v>
      </c>
      <c r="F203" s="145" t="s">
        <v>314</v>
      </c>
      <c r="H203" s="146">
        <v>255</v>
      </c>
      <c r="I203" s="147"/>
      <c r="L203" s="142"/>
      <c r="M203" s="148"/>
      <c r="T203" s="149"/>
      <c r="AT203" s="144" t="s">
        <v>143</v>
      </c>
      <c r="AU203" s="144" t="s">
        <v>85</v>
      </c>
      <c r="AV203" s="12" t="s">
        <v>85</v>
      </c>
      <c r="AW203" s="12" t="s">
        <v>3</v>
      </c>
      <c r="AX203" s="12" t="s">
        <v>81</v>
      </c>
      <c r="AY203" s="144" t="s">
        <v>124</v>
      </c>
    </row>
    <row r="204" spans="2:65" s="1" customFormat="1" ht="24.2" customHeight="1">
      <c r="B204" s="128"/>
      <c r="C204" s="129" t="s">
        <v>315</v>
      </c>
      <c r="D204" s="129" t="s">
        <v>126</v>
      </c>
      <c r="E204" s="130" t="s">
        <v>316</v>
      </c>
      <c r="F204" s="131" t="s">
        <v>317</v>
      </c>
      <c r="G204" s="132" t="s">
        <v>166</v>
      </c>
      <c r="H204" s="133">
        <v>8.85</v>
      </c>
      <c r="I204" s="134"/>
      <c r="J204" s="135">
        <f>ROUND(I204*H204,2)</f>
        <v>0</v>
      </c>
      <c r="K204" s="131" t="s">
        <v>130</v>
      </c>
      <c r="L204" s="32"/>
      <c r="M204" s="136" t="s">
        <v>1</v>
      </c>
      <c r="N204" s="137" t="s">
        <v>41</v>
      </c>
      <c r="P204" s="138">
        <f>O204*H204</f>
        <v>0</v>
      </c>
      <c r="Q204" s="138">
        <v>2.2563399999999998</v>
      </c>
      <c r="R204" s="138">
        <f>Q204*H204</f>
        <v>19.968608999999997</v>
      </c>
      <c r="S204" s="138">
        <v>0</v>
      </c>
      <c r="T204" s="139">
        <f>S204*H204</f>
        <v>0</v>
      </c>
      <c r="AR204" s="140" t="s">
        <v>131</v>
      </c>
      <c r="AT204" s="140" t="s">
        <v>126</v>
      </c>
      <c r="AU204" s="140" t="s">
        <v>85</v>
      </c>
      <c r="AY204" s="17" t="s">
        <v>124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7" t="s">
        <v>81</v>
      </c>
      <c r="BK204" s="141">
        <f>ROUND(I204*H204,2)</f>
        <v>0</v>
      </c>
      <c r="BL204" s="17" t="s">
        <v>131</v>
      </c>
      <c r="BM204" s="140" t="s">
        <v>318</v>
      </c>
    </row>
    <row r="205" spans="2:65" s="12" customFormat="1">
      <c r="B205" s="142"/>
      <c r="D205" s="143" t="s">
        <v>143</v>
      </c>
      <c r="E205" s="144" t="s">
        <v>1</v>
      </c>
      <c r="F205" s="145" t="s">
        <v>319</v>
      </c>
      <c r="H205" s="146">
        <v>1.35</v>
      </c>
      <c r="I205" s="147"/>
      <c r="L205" s="142"/>
      <c r="M205" s="148"/>
      <c r="T205" s="149"/>
      <c r="AT205" s="144" t="s">
        <v>143</v>
      </c>
      <c r="AU205" s="144" t="s">
        <v>85</v>
      </c>
      <c r="AV205" s="12" t="s">
        <v>85</v>
      </c>
      <c r="AW205" s="12" t="s">
        <v>32</v>
      </c>
      <c r="AX205" s="12" t="s">
        <v>76</v>
      </c>
      <c r="AY205" s="144" t="s">
        <v>124</v>
      </c>
    </row>
    <row r="206" spans="2:65" s="12" customFormat="1">
      <c r="B206" s="142"/>
      <c r="D206" s="143" t="s">
        <v>143</v>
      </c>
      <c r="E206" s="144" t="s">
        <v>1</v>
      </c>
      <c r="F206" s="145" t="s">
        <v>320</v>
      </c>
      <c r="H206" s="146">
        <v>7.5</v>
      </c>
      <c r="I206" s="147"/>
      <c r="L206" s="142"/>
      <c r="M206" s="148"/>
      <c r="T206" s="149"/>
      <c r="AT206" s="144" t="s">
        <v>143</v>
      </c>
      <c r="AU206" s="144" t="s">
        <v>85</v>
      </c>
      <c r="AV206" s="12" t="s">
        <v>85</v>
      </c>
      <c r="AW206" s="12" t="s">
        <v>32</v>
      </c>
      <c r="AX206" s="12" t="s">
        <v>76</v>
      </c>
      <c r="AY206" s="144" t="s">
        <v>124</v>
      </c>
    </row>
    <row r="207" spans="2:65" s="14" customFormat="1">
      <c r="B207" s="166"/>
      <c r="D207" s="143" t="s">
        <v>143</v>
      </c>
      <c r="E207" s="167" t="s">
        <v>1</v>
      </c>
      <c r="F207" s="168" t="s">
        <v>225</v>
      </c>
      <c r="H207" s="169">
        <v>8.85</v>
      </c>
      <c r="I207" s="170"/>
      <c r="L207" s="166"/>
      <c r="M207" s="171"/>
      <c r="T207" s="172"/>
      <c r="AT207" s="167" t="s">
        <v>143</v>
      </c>
      <c r="AU207" s="167" t="s">
        <v>85</v>
      </c>
      <c r="AV207" s="14" t="s">
        <v>131</v>
      </c>
      <c r="AW207" s="14" t="s">
        <v>32</v>
      </c>
      <c r="AX207" s="14" t="s">
        <v>81</v>
      </c>
      <c r="AY207" s="167" t="s">
        <v>124</v>
      </c>
    </row>
    <row r="208" spans="2:65" s="1" customFormat="1" ht="16.5" customHeight="1">
      <c r="B208" s="128"/>
      <c r="C208" s="129" t="s">
        <v>321</v>
      </c>
      <c r="D208" s="129" t="s">
        <v>126</v>
      </c>
      <c r="E208" s="130" t="s">
        <v>322</v>
      </c>
      <c r="F208" s="131" t="s">
        <v>323</v>
      </c>
      <c r="G208" s="132" t="s">
        <v>152</v>
      </c>
      <c r="H208" s="133">
        <v>25</v>
      </c>
      <c r="I208" s="134"/>
      <c r="J208" s="135">
        <f>ROUND(I208*H208,2)</f>
        <v>0</v>
      </c>
      <c r="K208" s="131" t="s">
        <v>130</v>
      </c>
      <c r="L208" s="32"/>
      <c r="M208" s="136" t="s">
        <v>1</v>
      </c>
      <c r="N208" s="137" t="s">
        <v>41</v>
      </c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131</v>
      </c>
      <c r="AT208" s="140" t="s">
        <v>126</v>
      </c>
      <c r="AU208" s="140" t="s">
        <v>85</v>
      </c>
      <c r="AY208" s="17" t="s">
        <v>124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7" t="s">
        <v>81</v>
      </c>
      <c r="BK208" s="141">
        <f>ROUND(I208*H208,2)</f>
        <v>0</v>
      </c>
      <c r="BL208" s="17" t="s">
        <v>131</v>
      </c>
      <c r="BM208" s="140" t="s">
        <v>324</v>
      </c>
    </row>
    <row r="209" spans="2:65" s="1" customFormat="1" ht="24.2" customHeight="1">
      <c r="B209" s="128"/>
      <c r="C209" s="129" t="s">
        <v>325</v>
      </c>
      <c r="D209" s="129" t="s">
        <v>126</v>
      </c>
      <c r="E209" s="130" t="s">
        <v>326</v>
      </c>
      <c r="F209" s="131" t="s">
        <v>327</v>
      </c>
      <c r="G209" s="132" t="s">
        <v>328</v>
      </c>
      <c r="H209" s="133">
        <v>2</v>
      </c>
      <c r="I209" s="134"/>
      <c r="J209" s="135">
        <f>ROUND(I209*H209,2)</f>
        <v>0</v>
      </c>
      <c r="K209" s="131" t="s">
        <v>130</v>
      </c>
      <c r="L209" s="32"/>
      <c r="M209" s="136" t="s">
        <v>1</v>
      </c>
      <c r="N209" s="137" t="s">
        <v>41</v>
      </c>
      <c r="P209" s="138">
        <f>O209*H209</f>
        <v>0</v>
      </c>
      <c r="Q209" s="138">
        <v>8.0000000000000004E-4</v>
      </c>
      <c r="R209" s="138">
        <f>Q209*H209</f>
        <v>1.6000000000000001E-3</v>
      </c>
      <c r="S209" s="138">
        <v>0</v>
      </c>
      <c r="T209" s="139">
        <f>S209*H209</f>
        <v>0</v>
      </c>
      <c r="AR209" s="140" t="s">
        <v>131</v>
      </c>
      <c r="AT209" s="140" t="s">
        <v>126</v>
      </c>
      <c r="AU209" s="140" t="s">
        <v>85</v>
      </c>
      <c r="AY209" s="17" t="s">
        <v>124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7" t="s">
        <v>81</v>
      </c>
      <c r="BK209" s="141">
        <f>ROUND(I209*H209,2)</f>
        <v>0</v>
      </c>
      <c r="BL209" s="17" t="s">
        <v>131</v>
      </c>
      <c r="BM209" s="140" t="s">
        <v>329</v>
      </c>
    </row>
    <row r="210" spans="2:65" s="1" customFormat="1" ht="16.5" customHeight="1">
      <c r="B210" s="128"/>
      <c r="C210" s="156" t="s">
        <v>330</v>
      </c>
      <c r="D210" s="156" t="s">
        <v>199</v>
      </c>
      <c r="E210" s="157" t="s">
        <v>331</v>
      </c>
      <c r="F210" s="158" t="s">
        <v>332</v>
      </c>
      <c r="G210" s="159" t="s">
        <v>328</v>
      </c>
      <c r="H210" s="160">
        <v>2</v>
      </c>
      <c r="I210" s="161"/>
      <c r="J210" s="162">
        <f>ROUND(I210*H210,2)</f>
        <v>0</v>
      </c>
      <c r="K210" s="158" t="s">
        <v>1</v>
      </c>
      <c r="L210" s="163"/>
      <c r="M210" s="164" t="s">
        <v>1</v>
      </c>
      <c r="N210" s="165" t="s">
        <v>41</v>
      </c>
      <c r="P210" s="138">
        <f>O210*H210</f>
        <v>0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159</v>
      </c>
      <c r="AT210" s="140" t="s">
        <v>199</v>
      </c>
      <c r="AU210" s="140" t="s">
        <v>85</v>
      </c>
      <c r="AY210" s="17" t="s">
        <v>124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7" t="s">
        <v>81</v>
      </c>
      <c r="BK210" s="141">
        <f>ROUND(I210*H210,2)</f>
        <v>0</v>
      </c>
      <c r="BL210" s="17" t="s">
        <v>131</v>
      </c>
      <c r="BM210" s="140" t="s">
        <v>333</v>
      </c>
    </row>
    <row r="211" spans="2:65" s="1" customFormat="1" ht="24.2" customHeight="1">
      <c r="B211" s="128"/>
      <c r="C211" s="129" t="s">
        <v>334</v>
      </c>
      <c r="D211" s="129" t="s">
        <v>126</v>
      </c>
      <c r="E211" s="130" t="s">
        <v>335</v>
      </c>
      <c r="F211" s="131" t="s">
        <v>336</v>
      </c>
      <c r="G211" s="132" t="s">
        <v>328</v>
      </c>
      <c r="H211" s="133">
        <v>2</v>
      </c>
      <c r="I211" s="134"/>
      <c r="J211" s="135">
        <f>ROUND(I211*H211,2)</f>
        <v>0</v>
      </c>
      <c r="K211" s="131" t="s">
        <v>1</v>
      </c>
      <c r="L211" s="32"/>
      <c r="M211" s="136" t="s">
        <v>1</v>
      </c>
      <c r="N211" s="137" t="s">
        <v>41</v>
      </c>
      <c r="P211" s="138">
        <f>O211*H211</f>
        <v>0</v>
      </c>
      <c r="Q211" s="138">
        <v>8.0000000000000004E-4</v>
      </c>
      <c r="R211" s="138">
        <f>Q211*H211</f>
        <v>1.6000000000000001E-3</v>
      </c>
      <c r="S211" s="138">
        <v>0</v>
      </c>
      <c r="T211" s="139">
        <f>S211*H211</f>
        <v>0</v>
      </c>
      <c r="AR211" s="140" t="s">
        <v>131</v>
      </c>
      <c r="AT211" s="140" t="s">
        <v>126</v>
      </c>
      <c r="AU211" s="140" t="s">
        <v>85</v>
      </c>
      <c r="AY211" s="17" t="s">
        <v>124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7" t="s">
        <v>81</v>
      </c>
      <c r="BK211" s="141">
        <f>ROUND(I211*H211,2)</f>
        <v>0</v>
      </c>
      <c r="BL211" s="17" t="s">
        <v>131</v>
      </c>
      <c r="BM211" s="140" t="s">
        <v>337</v>
      </c>
    </row>
    <row r="212" spans="2:65" s="11" customFormat="1" ht="22.9" customHeight="1">
      <c r="B212" s="116"/>
      <c r="D212" s="117" t="s">
        <v>75</v>
      </c>
      <c r="E212" s="126" t="s">
        <v>338</v>
      </c>
      <c r="F212" s="126" t="s">
        <v>339</v>
      </c>
      <c r="I212" s="119"/>
      <c r="J212" s="127">
        <f>BK212</f>
        <v>0</v>
      </c>
      <c r="L212" s="116"/>
      <c r="M212" s="121"/>
      <c r="P212" s="122">
        <f>SUM(P213:P229)</f>
        <v>0</v>
      </c>
      <c r="R212" s="122">
        <f>SUM(R213:R229)</f>
        <v>0</v>
      </c>
      <c r="T212" s="123">
        <f>SUM(T213:T229)</f>
        <v>0</v>
      </c>
      <c r="AR212" s="117" t="s">
        <v>81</v>
      </c>
      <c r="AT212" s="124" t="s">
        <v>75</v>
      </c>
      <c r="AU212" s="124" t="s">
        <v>81</v>
      </c>
      <c r="AY212" s="117" t="s">
        <v>124</v>
      </c>
      <c r="BK212" s="125">
        <f>SUM(BK213:BK229)</f>
        <v>0</v>
      </c>
    </row>
    <row r="213" spans="2:65" s="1" customFormat="1" ht="16.5" customHeight="1">
      <c r="B213" s="128"/>
      <c r="C213" s="129" t="s">
        <v>340</v>
      </c>
      <c r="D213" s="129" t="s">
        <v>126</v>
      </c>
      <c r="E213" s="130" t="s">
        <v>341</v>
      </c>
      <c r="F213" s="131" t="s">
        <v>342</v>
      </c>
      <c r="G213" s="132" t="s">
        <v>343</v>
      </c>
      <c r="H213" s="133">
        <v>64.387</v>
      </c>
      <c r="I213" s="134"/>
      <c r="J213" s="135">
        <f>ROUND(I213*H213,2)</f>
        <v>0</v>
      </c>
      <c r="K213" s="131" t="s">
        <v>1</v>
      </c>
      <c r="L213" s="32"/>
      <c r="M213" s="136" t="s">
        <v>1</v>
      </c>
      <c r="N213" s="137" t="s">
        <v>41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131</v>
      </c>
      <c r="AT213" s="140" t="s">
        <v>126</v>
      </c>
      <c r="AU213" s="140" t="s">
        <v>85</v>
      </c>
      <c r="AY213" s="17" t="s">
        <v>124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7" t="s">
        <v>81</v>
      </c>
      <c r="BK213" s="141">
        <f>ROUND(I213*H213,2)</f>
        <v>0</v>
      </c>
      <c r="BL213" s="17" t="s">
        <v>131</v>
      </c>
      <c r="BM213" s="140" t="s">
        <v>344</v>
      </c>
    </row>
    <row r="214" spans="2:65" s="12" customFormat="1">
      <c r="B214" s="142"/>
      <c r="D214" s="143" t="s">
        <v>143</v>
      </c>
      <c r="E214" s="144" t="s">
        <v>1</v>
      </c>
      <c r="F214" s="145" t="s">
        <v>345</v>
      </c>
      <c r="H214" s="146">
        <v>64.387</v>
      </c>
      <c r="I214" s="147"/>
      <c r="L214" s="142"/>
      <c r="M214" s="148"/>
      <c r="T214" s="149"/>
      <c r="AT214" s="144" t="s">
        <v>143</v>
      </c>
      <c r="AU214" s="144" t="s">
        <v>85</v>
      </c>
      <c r="AV214" s="12" t="s">
        <v>85</v>
      </c>
      <c r="AW214" s="12" t="s">
        <v>32</v>
      </c>
      <c r="AX214" s="12" t="s">
        <v>81</v>
      </c>
      <c r="AY214" s="144" t="s">
        <v>124</v>
      </c>
    </row>
    <row r="215" spans="2:65" s="1" customFormat="1" ht="21.75" customHeight="1">
      <c r="B215" s="128"/>
      <c r="C215" s="129" t="s">
        <v>346</v>
      </c>
      <c r="D215" s="129" t="s">
        <v>126</v>
      </c>
      <c r="E215" s="130" t="s">
        <v>347</v>
      </c>
      <c r="F215" s="131" t="s">
        <v>348</v>
      </c>
      <c r="G215" s="132" t="s">
        <v>343</v>
      </c>
      <c r="H215" s="133">
        <v>184.45500000000001</v>
      </c>
      <c r="I215" s="134"/>
      <c r="J215" s="135">
        <f>ROUND(I215*H215,2)</f>
        <v>0</v>
      </c>
      <c r="K215" s="131" t="s">
        <v>130</v>
      </c>
      <c r="L215" s="32"/>
      <c r="M215" s="136" t="s">
        <v>1</v>
      </c>
      <c r="N215" s="137" t="s">
        <v>41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131</v>
      </c>
      <c r="AT215" s="140" t="s">
        <v>126</v>
      </c>
      <c r="AU215" s="140" t="s">
        <v>85</v>
      </c>
      <c r="AY215" s="17" t="s">
        <v>124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7" t="s">
        <v>81</v>
      </c>
      <c r="BK215" s="141">
        <f>ROUND(I215*H215,2)</f>
        <v>0</v>
      </c>
      <c r="BL215" s="17" t="s">
        <v>131</v>
      </c>
      <c r="BM215" s="140" t="s">
        <v>349</v>
      </c>
    </row>
    <row r="216" spans="2:65" s="12" customFormat="1">
      <c r="B216" s="142"/>
      <c r="D216" s="143" t="s">
        <v>143</v>
      </c>
      <c r="E216" s="144" t="s">
        <v>83</v>
      </c>
      <c r="F216" s="145" t="s">
        <v>84</v>
      </c>
      <c r="H216" s="146">
        <v>184.45500000000001</v>
      </c>
      <c r="I216" s="147"/>
      <c r="L216" s="142"/>
      <c r="M216" s="148"/>
      <c r="T216" s="149"/>
      <c r="AT216" s="144" t="s">
        <v>143</v>
      </c>
      <c r="AU216" s="144" t="s">
        <v>85</v>
      </c>
      <c r="AV216" s="12" t="s">
        <v>85</v>
      </c>
      <c r="AW216" s="12" t="s">
        <v>32</v>
      </c>
      <c r="AX216" s="12" t="s">
        <v>81</v>
      </c>
      <c r="AY216" s="144" t="s">
        <v>124</v>
      </c>
    </row>
    <row r="217" spans="2:65" s="1" customFormat="1" ht="24.2" customHeight="1">
      <c r="B217" s="128"/>
      <c r="C217" s="129" t="s">
        <v>350</v>
      </c>
      <c r="D217" s="129" t="s">
        <v>126</v>
      </c>
      <c r="E217" s="130" t="s">
        <v>351</v>
      </c>
      <c r="F217" s="131" t="s">
        <v>352</v>
      </c>
      <c r="G217" s="132" t="s">
        <v>343</v>
      </c>
      <c r="H217" s="133">
        <v>3504.645</v>
      </c>
      <c r="I217" s="134"/>
      <c r="J217" s="135">
        <f>ROUND(I217*H217,2)</f>
        <v>0</v>
      </c>
      <c r="K217" s="131" t="s">
        <v>130</v>
      </c>
      <c r="L217" s="32"/>
      <c r="M217" s="136" t="s">
        <v>1</v>
      </c>
      <c r="N217" s="137" t="s">
        <v>41</v>
      </c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AR217" s="140" t="s">
        <v>131</v>
      </c>
      <c r="AT217" s="140" t="s">
        <v>126</v>
      </c>
      <c r="AU217" s="140" t="s">
        <v>85</v>
      </c>
      <c r="AY217" s="17" t="s">
        <v>124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7" t="s">
        <v>81</v>
      </c>
      <c r="BK217" s="141">
        <f>ROUND(I217*H217,2)</f>
        <v>0</v>
      </c>
      <c r="BL217" s="17" t="s">
        <v>131</v>
      </c>
      <c r="BM217" s="140" t="s">
        <v>353</v>
      </c>
    </row>
    <row r="218" spans="2:65" s="12" customFormat="1">
      <c r="B218" s="142"/>
      <c r="D218" s="143" t="s">
        <v>143</v>
      </c>
      <c r="E218" s="144" t="s">
        <v>1</v>
      </c>
      <c r="F218" s="145" t="s">
        <v>354</v>
      </c>
      <c r="H218" s="146">
        <v>3504.645</v>
      </c>
      <c r="I218" s="147"/>
      <c r="L218" s="142"/>
      <c r="M218" s="148"/>
      <c r="T218" s="149"/>
      <c r="AT218" s="144" t="s">
        <v>143</v>
      </c>
      <c r="AU218" s="144" t="s">
        <v>85</v>
      </c>
      <c r="AV218" s="12" t="s">
        <v>85</v>
      </c>
      <c r="AW218" s="12" t="s">
        <v>32</v>
      </c>
      <c r="AX218" s="12" t="s">
        <v>81</v>
      </c>
      <c r="AY218" s="144" t="s">
        <v>124</v>
      </c>
    </row>
    <row r="219" spans="2:65" s="1" customFormat="1" ht="21.75" customHeight="1">
      <c r="B219" s="128"/>
      <c r="C219" s="129" t="s">
        <v>355</v>
      </c>
      <c r="D219" s="129" t="s">
        <v>126</v>
      </c>
      <c r="E219" s="130" t="s">
        <v>356</v>
      </c>
      <c r="F219" s="131" t="s">
        <v>357</v>
      </c>
      <c r="G219" s="132" t="s">
        <v>343</v>
      </c>
      <c r="H219" s="133">
        <v>162.18</v>
      </c>
      <c r="I219" s="134"/>
      <c r="J219" s="135">
        <f>ROUND(I219*H219,2)</f>
        <v>0</v>
      </c>
      <c r="K219" s="131" t="s">
        <v>130</v>
      </c>
      <c r="L219" s="32"/>
      <c r="M219" s="136" t="s">
        <v>1</v>
      </c>
      <c r="N219" s="137" t="s">
        <v>41</v>
      </c>
      <c r="P219" s="138">
        <f>O219*H219</f>
        <v>0</v>
      </c>
      <c r="Q219" s="138">
        <v>0</v>
      </c>
      <c r="R219" s="138">
        <f>Q219*H219</f>
        <v>0</v>
      </c>
      <c r="S219" s="138">
        <v>0</v>
      </c>
      <c r="T219" s="139">
        <f>S219*H219</f>
        <v>0</v>
      </c>
      <c r="AR219" s="140" t="s">
        <v>131</v>
      </c>
      <c r="AT219" s="140" t="s">
        <v>126</v>
      </c>
      <c r="AU219" s="140" t="s">
        <v>85</v>
      </c>
      <c r="AY219" s="17" t="s">
        <v>124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7" t="s">
        <v>81</v>
      </c>
      <c r="BK219" s="141">
        <f>ROUND(I219*H219,2)</f>
        <v>0</v>
      </c>
      <c r="BL219" s="17" t="s">
        <v>131</v>
      </c>
      <c r="BM219" s="140" t="s">
        <v>358</v>
      </c>
    </row>
    <row r="220" spans="2:65" s="12" customFormat="1">
      <c r="B220" s="142"/>
      <c r="D220" s="143" t="s">
        <v>143</v>
      </c>
      <c r="E220" s="144" t="s">
        <v>1</v>
      </c>
      <c r="F220" s="145" t="s">
        <v>359</v>
      </c>
      <c r="H220" s="146">
        <v>162.18</v>
      </c>
      <c r="I220" s="147"/>
      <c r="L220" s="142"/>
      <c r="M220" s="148"/>
      <c r="T220" s="149"/>
      <c r="AT220" s="144" t="s">
        <v>143</v>
      </c>
      <c r="AU220" s="144" t="s">
        <v>85</v>
      </c>
      <c r="AV220" s="12" t="s">
        <v>85</v>
      </c>
      <c r="AW220" s="12" t="s">
        <v>32</v>
      </c>
      <c r="AX220" s="12" t="s">
        <v>76</v>
      </c>
      <c r="AY220" s="144" t="s">
        <v>124</v>
      </c>
    </row>
    <row r="221" spans="2:65" s="15" customFormat="1">
      <c r="B221" s="173"/>
      <c r="D221" s="143" t="s">
        <v>143</v>
      </c>
      <c r="E221" s="174" t="s">
        <v>86</v>
      </c>
      <c r="F221" s="175" t="s">
        <v>360</v>
      </c>
      <c r="H221" s="176">
        <v>162.18</v>
      </c>
      <c r="I221" s="177"/>
      <c r="L221" s="173"/>
      <c r="M221" s="178"/>
      <c r="T221" s="179"/>
      <c r="AT221" s="174" t="s">
        <v>143</v>
      </c>
      <c r="AU221" s="174" t="s">
        <v>85</v>
      </c>
      <c r="AV221" s="15" t="s">
        <v>136</v>
      </c>
      <c r="AW221" s="15" t="s">
        <v>32</v>
      </c>
      <c r="AX221" s="15" t="s">
        <v>81</v>
      </c>
      <c r="AY221" s="174" t="s">
        <v>124</v>
      </c>
    </row>
    <row r="222" spans="2:65" s="1" customFormat="1" ht="24.2" customHeight="1">
      <c r="B222" s="128"/>
      <c r="C222" s="129" t="s">
        <v>361</v>
      </c>
      <c r="D222" s="129" t="s">
        <v>126</v>
      </c>
      <c r="E222" s="130" t="s">
        <v>362</v>
      </c>
      <c r="F222" s="131" t="s">
        <v>363</v>
      </c>
      <c r="G222" s="132" t="s">
        <v>343</v>
      </c>
      <c r="H222" s="133">
        <v>3081.42</v>
      </c>
      <c r="I222" s="134"/>
      <c r="J222" s="135">
        <f>ROUND(I222*H222,2)</f>
        <v>0</v>
      </c>
      <c r="K222" s="131" t="s">
        <v>130</v>
      </c>
      <c r="L222" s="32"/>
      <c r="M222" s="136" t="s">
        <v>1</v>
      </c>
      <c r="N222" s="137" t="s">
        <v>41</v>
      </c>
      <c r="P222" s="138">
        <f>O222*H222</f>
        <v>0</v>
      </c>
      <c r="Q222" s="138">
        <v>0</v>
      </c>
      <c r="R222" s="138">
        <f>Q222*H222</f>
        <v>0</v>
      </c>
      <c r="S222" s="138">
        <v>0</v>
      </c>
      <c r="T222" s="139">
        <f>S222*H222</f>
        <v>0</v>
      </c>
      <c r="AR222" s="140" t="s">
        <v>131</v>
      </c>
      <c r="AT222" s="140" t="s">
        <v>126</v>
      </c>
      <c r="AU222" s="140" t="s">
        <v>85</v>
      </c>
      <c r="AY222" s="17" t="s">
        <v>124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7" t="s">
        <v>81</v>
      </c>
      <c r="BK222" s="141">
        <f>ROUND(I222*H222,2)</f>
        <v>0</v>
      </c>
      <c r="BL222" s="17" t="s">
        <v>131</v>
      </c>
      <c r="BM222" s="140" t="s">
        <v>364</v>
      </c>
    </row>
    <row r="223" spans="2:65" s="12" customFormat="1">
      <c r="B223" s="142"/>
      <c r="D223" s="143" t="s">
        <v>143</v>
      </c>
      <c r="E223" s="144" t="s">
        <v>1</v>
      </c>
      <c r="F223" s="145" t="s">
        <v>365</v>
      </c>
      <c r="H223" s="146">
        <v>3081.42</v>
      </c>
      <c r="I223" s="147"/>
      <c r="L223" s="142"/>
      <c r="M223" s="148"/>
      <c r="T223" s="149"/>
      <c r="AT223" s="144" t="s">
        <v>143</v>
      </c>
      <c r="AU223" s="144" t="s">
        <v>85</v>
      </c>
      <c r="AV223" s="12" t="s">
        <v>85</v>
      </c>
      <c r="AW223" s="12" t="s">
        <v>32</v>
      </c>
      <c r="AX223" s="12" t="s">
        <v>81</v>
      </c>
      <c r="AY223" s="144" t="s">
        <v>124</v>
      </c>
    </row>
    <row r="224" spans="2:65" s="1" customFormat="1" ht="24.2" customHeight="1">
      <c r="B224" s="128"/>
      <c r="C224" s="129" t="s">
        <v>366</v>
      </c>
      <c r="D224" s="129" t="s">
        <v>126</v>
      </c>
      <c r="E224" s="130" t="s">
        <v>367</v>
      </c>
      <c r="F224" s="131" t="s">
        <v>368</v>
      </c>
      <c r="G224" s="132" t="s">
        <v>343</v>
      </c>
      <c r="H224" s="133">
        <v>346.63499999999999</v>
      </c>
      <c r="I224" s="134"/>
      <c r="J224" s="135">
        <f>ROUND(I224*H224,2)</f>
        <v>0</v>
      </c>
      <c r="K224" s="131" t="s">
        <v>130</v>
      </c>
      <c r="L224" s="32"/>
      <c r="M224" s="136" t="s">
        <v>1</v>
      </c>
      <c r="N224" s="137" t="s">
        <v>41</v>
      </c>
      <c r="P224" s="138">
        <f>O224*H224</f>
        <v>0</v>
      </c>
      <c r="Q224" s="138">
        <v>0</v>
      </c>
      <c r="R224" s="138">
        <f>Q224*H224</f>
        <v>0</v>
      </c>
      <c r="S224" s="138">
        <v>0</v>
      </c>
      <c r="T224" s="139">
        <f>S224*H224</f>
        <v>0</v>
      </c>
      <c r="AR224" s="140" t="s">
        <v>131</v>
      </c>
      <c r="AT224" s="140" t="s">
        <v>126</v>
      </c>
      <c r="AU224" s="140" t="s">
        <v>85</v>
      </c>
      <c r="AY224" s="17" t="s">
        <v>124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7" t="s">
        <v>81</v>
      </c>
      <c r="BK224" s="141">
        <f>ROUND(I224*H224,2)</f>
        <v>0</v>
      </c>
      <c r="BL224" s="17" t="s">
        <v>131</v>
      </c>
      <c r="BM224" s="140" t="s">
        <v>369</v>
      </c>
    </row>
    <row r="225" spans="2:65" s="1" customFormat="1" ht="37.9" customHeight="1">
      <c r="B225" s="128"/>
      <c r="C225" s="129" t="s">
        <v>370</v>
      </c>
      <c r="D225" s="129" t="s">
        <v>126</v>
      </c>
      <c r="E225" s="130" t="s">
        <v>371</v>
      </c>
      <c r="F225" s="131" t="s">
        <v>372</v>
      </c>
      <c r="G225" s="132" t="s">
        <v>343</v>
      </c>
      <c r="H225" s="133">
        <v>97.793000000000006</v>
      </c>
      <c r="I225" s="134"/>
      <c r="J225" s="135">
        <f>ROUND(I225*H225,2)</f>
        <v>0</v>
      </c>
      <c r="K225" s="131" t="s">
        <v>130</v>
      </c>
      <c r="L225" s="32"/>
      <c r="M225" s="136" t="s">
        <v>1</v>
      </c>
      <c r="N225" s="137" t="s">
        <v>41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131</v>
      </c>
      <c r="AT225" s="140" t="s">
        <v>126</v>
      </c>
      <c r="AU225" s="140" t="s">
        <v>85</v>
      </c>
      <c r="AY225" s="17" t="s">
        <v>124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7" t="s">
        <v>81</v>
      </c>
      <c r="BK225" s="141">
        <f>ROUND(I225*H225,2)</f>
        <v>0</v>
      </c>
      <c r="BL225" s="17" t="s">
        <v>131</v>
      </c>
      <c r="BM225" s="140" t="s">
        <v>373</v>
      </c>
    </row>
    <row r="226" spans="2:65" s="12" customFormat="1">
      <c r="B226" s="142"/>
      <c r="D226" s="143" t="s">
        <v>143</v>
      </c>
      <c r="E226" s="144" t="s">
        <v>1</v>
      </c>
      <c r="F226" s="145" t="s">
        <v>374</v>
      </c>
      <c r="H226" s="146">
        <v>97.793000000000006</v>
      </c>
      <c r="I226" s="147"/>
      <c r="L226" s="142"/>
      <c r="M226" s="148"/>
      <c r="T226" s="149"/>
      <c r="AT226" s="144" t="s">
        <v>143</v>
      </c>
      <c r="AU226" s="144" t="s">
        <v>85</v>
      </c>
      <c r="AV226" s="12" t="s">
        <v>85</v>
      </c>
      <c r="AW226" s="12" t="s">
        <v>32</v>
      </c>
      <c r="AX226" s="12" t="s">
        <v>81</v>
      </c>
      <c r="AY226" s="144" t="s">
        <v>124</v>
      </c>
    </row>
    <row r="227" spans="2:65" s="1" customFormat="1" ht="33" customHeight="1">
      <c r="B227" s="128"/>
      <c r="C227" s="129" t="s">
        <v>375</v>
      </c>
      <c r="D227" s="129" t="s">
        <v>126</v>
      </c>
      <c r="E227" s="130" t="s">
        <v>376</v>
      </c>
      <c r="F227" s="131" t="s">
        <v>377</v>
      </c>
      <c r="G227" s="132" t="s">
        <v>343</v>
      </c>
      <c r="H227" s="133">
        <v>0.73499999999999999</v>
      </c>
      <c r="I227" s="134"/>
      <c r="J227" s="135">
        <f>ROUND(I227*H227,2)</f>
        <v>0</v>
      </c>
      <c r="K227" s="131" t="s">
        <v>130</v>
      </c>
      <c r="L227" s="32"/>
      <c r="M227" s="136" t="s">
        <v>1</v>
      </c>
      <c r="N227" s="137" t="s">
        <v>41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131</v>
      </c>
      <c r="AT227" s="140" t="s">
        <v>126</v>
      </c>
      <c r="AU227" s="140" t="s">
        <v>85</v>
      </c>
      <c r="AY227" s="17" t="s">
        <v>124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7" t="s">
        <v>81</v>
      </c>
      <c r="BK227" s="141">
        <f>ROUND(I227*H227,2)</f>
        <v>0</v>
      </c>
      <c r="BL227" s="17" t="s">
        <v>131</v>
      </c>
      <c r="BM227" s="140" t="s">
        <v>378</v>
      </c>
    </row>
    <row r="228" spans="2:65" s="1" customFormat="1" ht="44.25" customHeight="1">
      <c r="B228" s="128"/>
      <c r="C228" s="129" t="s">
        <v>379</v>
      </c>
      <c r="D228" s="129" t="s">
        <v>126</v>
      </c>
      <c r="E228" s="130" t="s">
        <v>380</v>
      </c>
      <c r="F228" s="131" t="s">
        <v>381</v>
      </c>
      <c r="G228" s="132" t="s">
        <v>343</v>
      </c>
      <c r="H228" s="133">
        <v>183.72</v>
      </c>
      <c r="I228" s="134"/>
      <c r="J228" s="135">
        <f>ROUND(I228*H228,2)</f>
        <v>0</v>
      </c>
      <c r="K228" s="131" t="s">
        <v>130</v>
      </c>
      <c r="L228" s="32"/>
      <c r="M228" s="136" t="s">
        <v>1</v>
      </c>
      <c r="N228" s="137" t="s">
        <v>41</v>
      </c>
      <c r="P228" s="138">
        <f>O228*H228</f>
        <v>0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AR228" s="140" t="s">
        <v>131</v>
      </c>
      <c r="AT228" s="140" t="s">
        <v>126</v>
      </c>
      <c r="AU228" s="140" t="s">
        <v>85</v>
      </c>
      <c r="AY228" s="17" t="s">
        <v>124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7" t="s">
        <v>81</v>
      </c>
      <c r="BK228" s="141">
        <f>ROUND(I228*H228,2)</f>
        <v>0</v>
      </c>
      <c r="BL228" s="17" t="s">
        <v>131</v>
      </c>
      <c r="BM228" s="140" t="s">
        <v>382</v>
      </c>
    </row>
    <row r="229" spans="2:65" s="12" customFormat="1">
      <c r="B229" s="142"/>
      <c r="D229" s="143" t="s">
        <v>143</v>
      </c>
      <c r="E229" s="144" t="s">
        <v>1</v>
      </c>
      <c r="F229" s="145" t="s">
        <v>383</v>
      </c>
      <c r="H229" s="146">
        <v>183.72</v>
      </c>
      <c r="I229" s="147"/>
      <c r="L229" s="142"/>
      <c r="M229" s="148"/>
      <c r="T229" s="149"/>
      <c r="AT229" s="144" t="s">
        <v>143</v>
      </c>
      <c r="AU229" s="144" t="s">
        <v>85</v>
      </c>
      <c r="AV229" s="12" t="s">
        <v>85</v>
      </c>
      <c r="AW229" s="12" t="s">
        <v>32</v>
      </c>
      <c r="AX229" s="12" t="s">
        <v>81</v>
      </c>
      <c r="AY229" s="144" t="s">
        <v>124</v>
      </c>
    </row>
    <row r="230" spans="2:65" s="11" customFormat="1" ht="22.9" customHeight="1">
      <c r="B230" s="116"/>
      <c r="D230" s="117" t="s">
        <v>75</v>
      </c>
      <c r="E230" s="126" t="s">
        <v>384</v>
      </c>
      <c r="F230" s="126" t="s">
        <v>385</v>
      </c>
      <c r="I230" s="119"/>
      <c r="J230" s="127">
        <f>BK230</f>
        <v>0</v>
      </c>
      <c r="L230" s="116"/>
      <c r="M230" s="121"/>
      <c r="P230" s="122">
        <f>P231</f>
        <v>0</v>
      </c>
      <c r="R230" s="122">
        <f>R231</f>
        <v>0</v>
      </c>
      <c r="T230" s="123">
        <f>T231</f>
        <v>0</v>
      </c>
      <c r="AR230" s="117" t="s">
        <v>81</v>
      </c>
      <c r="AT230" s="124" t="s">
        <v>75</v>
      </c>
      <c r="AU230" s="124" t="s">
        <v>81</v>
      </c>
      <c r="AY230" s="117" t="s">
        <v>124</v>
      </c>
      <c r="BK230" s="125">
        <f>BK231</f>
        <v>0</v>
      </c>
    </row>
    <row r="231" spans="2:65" s="1" customFormat="1" ht="24.2" customHeight="1">
      <c r="B231" s="128"/>
      <c r="C231" s="129" t="s">
        <v>386</v>
      </c>
      <c r="D231" s="129" t="s">
        <v>126</v>
      </c>
      <c r="E231" s="130" t="s">
        <v>387</v>
      </c>
      <c r="F231" s="131" t="s">
        <v>388</v>
      </c>
      <c r="G231" s="132" t="s">
        <v>343</v>
      </c>
      <c r="H231" s="133">
        <v>204.983</v>
      </c>
      <c r="I231" s="134"/>
      <c r="J231" s="135">
        <f>ROUND(I231*H231,2)</f>
        <v>0</v>
      </c>
      <c r="K231" s="131" t="s">
        <v>130</v>
      </c>
      <c r="L231" s="32"/>
      <c r="M231" s="136" t="s">
        <v>1</v>
      </c>
      <c r="N231" s="137" t="s">
        <v>41</v>
      </c>
      <c r="P231" s="138">
        <f>O231*H231</f>
        <v>0</v>
      </c>
      <c r="Q231" s="138">
        <v>0</v>
      </c>
      <c r="R231" s="138">
        <f>Q231*H231</f>
        <v>0</v>
      </c>
      <c r="S231" s="138">
        <v>0</v>
      </c>
      <c r="T231" s="139">
        <f>S231*H231</f>
        <v>0</v>
      </c>
      <c r="AR231" s="140" t="s">
        <v>131</v>
      </c>
      <c r="AT231" s="140" t="s">
        <v>126</v>
      </c>
      <c r="AU231" s="140" t="s">
        <v>85</v>
      </c>
      <c r="AY231" s="17" t="s">
        <v>124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7" t="s">
        <v>81</v>
      </c>
      <c r="BK231" s="141">
        <f>ROUND(I231*H231,2)</f>
        <v>0</v>
      </c>
      <c r="BL231" s="17" t="s">
        <v>131</v>
      </c>
      <c r="BM231" s="140" t="s">
        <v>389</v>
      </c>
    </row>
    <row r="232" spans="2:65" s="11" customFormat="1" ht="25.9" customHeight="1">
      <c r="B232" s="116"/>
      <c r="D232" s="117" t="s">
        <v>75</v>
      </c>
      <c r="E232" s="118" t="s">
        <v>199</v>
      </c>
      <c r="F232" s="118" t="s">
        <v>390</v>
      </c>
      <c r="I232" s="119"/>
      <c r="J232" s="120">
        <f>BK232</f>
        <v>0</v>
      </c>
      <c r="L232" s="116"/>
      <c r="M232" s="121"/>
      <c r="P232" s="122">
        <v>0</v>
      </c>
      <c r="R232" s="122">
        <v>0</v>
      </c>
      <c r="T232" s="123">
        <v>0</v>
      </c>
      <c r="AR232" s="117" t="s">
        <v>136</v>
      </c>
      <c r="AT232" s="124" t="s">
        <v>75</v>
      </c>
      <c r="AU232" s="124" t="s">
        <v>76</v>
      </c>
      <c r="AY232" s="117" t="s">
        <v>124</v>
      </c>
      <c r="BK232" s="125">
        <v>0</v>
      </c>
    </row>
    <row r="233" spans="2:65" s="11" customFormat="1" ht="25.9" customHeight="1">
      <c r="B233" s="116"/>
      <c r="D233" s="117" t="s">
        <v>75</v>
      </c>
      <c r="E233" s="118" t="s">
        <v>391</v>
      </c>
      <c r="F233" s="118" t="s">
        <v>392</v>
      </c>
      <c r="I233" s="119"/>
      <c r="J233" s="120">
        <f>BK233</f>
        <v>0</v>
      </c>
      <c r="L233" s="116"/>
      <c r="M233" s="121"/>
      <c r="P233" s="122">
        <f>P234+P236</f>
        <v>0</v>
      </c>
      <c r="R233" s="122">
        <f>R234+R236</f>
        <v>0</v>
      </c>
      <c r="T233" s="123">
        <f>T234+T236</f>
        <v>0</v>
      </c>
      <c r="AR233" s="117" t="s">
        <v>145</v>
      </c>
      <c r="AT233" s="124" t="s">
        <v>75</v>
      </c>
      <c r="AU233" s="124" t="s">
        <v>76</v>
      </c>
      <c r="AY233" s="117" t="s">
        <v>124</v>
      </c>
      <c r="BK233" s="125">
        <f>BK234+BK236</f>
        <v>0</v>
      </c>
    </row>
    <row r="234" spans="2:65" s="11" customFormat="1" ht="22.9" customHeight="1">
      <c r="B234" s="116"/>
      <c r="D234" s="117" t="s">
        <v>75</v>
      </c>
      <c r="E234" s="126" t="s">
        <v>393</v>
      </c>
      <c r="F234" s="126" t="s">
        <v>394</v>
      </c>
      <c r="I234" s="119"/>
      <c r="J234" s="127">
        <f>BK234</f>
        <v>0</v>
      </c>
      <c r="L234" s="116"/>
      <c r="M234" s="121"/>
      <c r="P234" s="122">
        <f>P235</f>
        <v>0</v>
      </c>
      <c r="R234" s="122">
        <f>R235</f>
        <v>0</v>
      </c>
      <c r="T234" s="123">
        <f>T235</f>
        <v>0</v>
      </c>
      <c r="AR234" s="117" t="s">
        <v>145</v>
      </c>
      <c r="AT234" s="124" t="s">
        <v>75</v>
      </c>
      <c r="AU234" s="124" t="s">
        <v>81</v>
      </c>
      <c r="AY234" s="117" t="s">
        <v>124</v>
      </c>
      <c r="BK234" s="125">
        <f>BK235</f>
        <v>0</v>
      </c>
    </row>
    <row r="235" spans="2:65" s="1" customFormat="1" ht="16.5" customHeight="1">
      <c r="B235" s="128"/>
      <c r="C235" s="129" t="s">
        <v>395</v>
      </c>
      <c r="D235" s="129" t="s">
        <v>126</v>
      </c>
      <c r="E235" s="130" t="s">
        <v>396</v>
      </c>
      <c r="F235" s="131" t="s">
        <v>394</v>
      </c>
      <c r="G235" s="132" t="s">
        <v>397</v>
      </c>
      <c r="H235" s="133">
        <v>1</v>
      </c>
      <c r="I235" s="134"/>
      <c r="J235" s="135">
        <f>ROUND(I235*H235,2)</f>
        <v>0</v>
      </c>
      <c r="K235" s="131" t="s">
        <v>130</v>
      </c>
      <c r="L235" s="32"/>
      <c r="M235" s="136" t="s">
        <v>1</v>
      </c>
      <c r="N235" s="137" t="s">
        <v>41</v>
      </c>
      <c r="P235" s="138">
        <f>O235*H235</f>
        <v>0</v>
      </c>
      <c r="Q235" s="138">
        <v>0</v>
      </c>
      <c r="R235" s="138">
        <f>Q235*H235</f>
        <v>0</v>
      </c>
      <c r="S235" s="138">
        <v>0</v>
      </c>
      <c r="T235" s="139">
        <f>S235*H235</f>
        <v>0</v>
      </c>
      <c r="AR235" s="140" t="s">
        <v>398</v>
      </c>
      <c r="AT235" s="140" t="s">
        <v>126</v>
      </c>
      <c r="AU235" s="140" t="s">
        <v>85</v>
      </c>
      <c r="AY235" s="17" t="s">
        <v>124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7" t="s">
        <v>81</v>
      </c>
      <c r="BK235" s="141">
        <f>ROUND(I235*H235,2)</f>
        <v>0</v>
      </c>
      <c r="BL235" s="17" t="s">
        <v>398</v>
      </c>
      <c r="BM235" s="140" t="s">
        <v>399</v>
      </c>
    </row>
    <row r="236" spans="2:65" s="11" customFormat="1" ht="22.9" customHeight="1">
      <c r="B236" s="116"/>
      <c r="D236" s="117" t="s">
        <v>75</v>
      </c>
      <c r="E236" s="126" t="s">
        <v>400</v>
      </c>
      <c r="F236" s="126" t="s">
        <v>401</v>
      </c>
      <c r="I236" s="119"/>
      <c r="J236" s="127">
        <f>BK236</f>
        <v>0</v>
      </c>
      <c r="L236" s="116"/>
      <c r="M236" s="121"/>
      <c r="P236" s="122">
        <f>P237</f>
        <v>0</v>
      </c>
      <c r="R236" s="122">
        <f>R237</f>
        <v>0</v>
      </c>
      <c r="T236" s="123">
        <f>T237</f>
        <v>0</v>
      </c>
      <c r="AR236" s="117" t="s">
        <v>145</v>
      </c>
      <c r="AT236" s="124" t="s">
        <v>75</v>
      </c>
      <c r="AU236" s="124" t="s">
        <v>81</v>
      </c>
      <c r="AY236" s="117" t="s">
        <v>124</v>
      </c>
      <c r="BK236" s="125">
        <f>BK237</f>
        <v>0</v>
      </c>
    </row>
    <row r="237" spans="2:65" s="1" customFormat="1" ht="16.5" customHeight="1">
      <c r="B237" s="128"/>
      <c r="C237" s="129" t="s">
        <v>402</v>
      </c>
      <c r="D237" s="129" t="s">
        <v>126</v>
      </c>
      <c r="E237" s="130" t="s">
        <v>403</v>
      </c>
      <c r="F237" s="131" t="s">
        <v>404</v>
      </c>
      <c r="G237" s="132" t="s">
        <v>397</v>
      </c>
      <c r="H237" s="133">
        <v>1</v>
      </c>
      <c r="I237" s="134"/>
      <c r="J237" s="135">
        <f>ROUND(I237*H237,2)</f>
        <v>0</v>
      </c>
      <c r="K237" s="131" t="s">
        <v>130</v>
      </c>
      <c r="L237" s="32"/>
      <c r="M237" s="180" t="s">
        <v>1</v>
      </c>
      <c r="N237" s="181" t="s">
        <v>41</v>
      </c>
      <c r="O237" s="182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AR237" s="140" t="s">
        <v>398</v>
      </c>
      <c r="AT237" s="140" t="s">
        <v>126</v>
      </c>
      <c r="AU237" s="140" t="s">
        <v>85</v>
      </c>
      <c r="AY237" s="17" t="s">
        <v>124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7" t="s">
        <v>81</v>
      </c>
      <c r="BK237" s="141">
        <f>ROUND(I237*H237,2)</f>
        <v>0</v>
      </c>
      <c r="BL237" s="17" t="s">
        <v>398</v>
      </c>
      <c r="BM237" s="140" t="s">
        <v>405</v>
      </c>
    </row>
    <row r="238" spans="2:65" s="1" customFormat="1" ht="6.95" customHeight="1">
      <c r="B238" s="44"/>
      <c r="C238" s="45"/>
      <c r="D238" s="45"/>
      <c r="E238" s="45"/>
      <c r="F238" s="45"/>
      <c r="G238" s="45"/>
      <c r="H238" s="45"/>
      <c r="I238" s="45"/>
      <c r="J238" s="45"/>
      <c r="K238" s="45"/>
      <c r="L238" s="32"/>
    </row>
  </sheetData>
  <autoFilter ref="C121:K237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406</v>
      </c>
      <c r="H4" s="20"/>
    </row>
    <row r="5" spans="2:8" ht="12" customHeight="1">
      <c r="B5" s="20"/>
      <c r="C5" s="24" t="s">
        <v>13</v>
      </c>
      <c r="D5" s="228" t="s">
        <v>14</v>
      </c>
      <c r="E5" s="194"/>
      <c r="F5" s="194"/>
      <c r="H5" s="20"/>
    </row>
    <row r="6" spans="2:8" ht="36.950000000000003" customHeight="1">
      <c r="B6" s="20"/>
      <c r="C6" s="26" t="s">
        <v>16</v>
      </c>
      <c r="D6" s="225" t="s">
        <v>17</v>
      </c>
      <c r="E6" s="194"/>
      <c r="F6" s="194"/>
      <c r="H6" s="20"/>
    </row>
    <row r="7" spans="2:8" ht="16.5" customHeight="1">
      <c r="B7" s="20"/>
      <c r="C7" s="27" t="s">
        <v>22</v>
      </c>
      <c r="D7" s="52" t="str">
        <f>'Rekapitulace stavby'!AN8</f>
        <v>14. 2. 2024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08"/>
      <c r="C9" s="109" t="s">
        <v>57</v>
      </c>
      <c r="D9" s="110" t="s">
        <v>58</v>
      </c>
      <c r="E9" s="110" t="s">
        <v>111</v>
      </c>
      <c r="F9" s="111" t="s">
        <v>407</v>
      </c>
      <c r="H9" s="108"/>
    </row>
    <row r="10" spans="2:8" s="1" customFormat="1" ht="26.45" customHeight="1">
      <c r="B10" s="32"/>
      <c r="C10" s="185" t="s">
        <v>14</v>
      </c>
      <c r="D10" s="185" t="s">
        <v>17</v>
      </c>
      <c r="H10" s="32"/>
    </row>
    <row r="11" spans="2:8" s="1" customFormat="1" ht="16.899999999999999" customHeight="1">
      <c r="B11" s="32"/>
      <c r="C11" s="186" t="s">
        <v>91</v>
      </c>
      <c r="D11" s="187" t="s">
        <v>1</v>
      </c>
      <c r="E11" s="188" t="s">
        <v>1</v>
      </c>
      <c r="F11" s="189">
        <v>18</v>
      </c>
      <c r="H11" s="32"/>
    </row>
    <row r="12" spans="2:8" s="1" customFormat="1" ht="16.899999999999999" customHeight="1">
      <c r="B12" s="32"/>
      <c r="C12" s="186" t="s">
        <v>92</v>
      </c>
      <c r="D12" s="187" t="s">
        <v>1</v>
      </c>
      <c r="E12" s="188" t="s">
        <v>1</v>
      </c>
      <c r="F12" s="189">
        <v>15</v>
      </c>
      <c r="H12" s="32"/>
    </row>
    <row r="13" spans="2:8" s="1" customFormat="1" ht="16.899999999999999" customHeight="1">
      <c r="B13" s="32"/>
      <c r="C13" s="190" t="s">
        <v>1</v>
      </c>
      <c r="D13" s="190" t="s">
        <v>178</v>
      </c>
      <c r="E13" s="17" t="s">
        <v>1</v>
      </c>
      <c r="F13" s="191">
        <v>0</v>
      </c>
      <c r="H13" s="32"/>
    </row>
    <row r="14" spans="2:8" s="1" customFormat="1" ht="16.899999999999999" customHeight="1">
      <c r="B14" s="32"/>
      <c r="C14" s="190" t="s">
        <v>92</v>
      </c>
      <c r="D14" s="190" t="s">
        <v>179</v>
      </c>
      <c r="E14" s="17" t="s">
        <v>1</v>
      </c>
      <c r="F14" s="191">
        <v>15</v>
      </c>
      <c r="H14" s="32"/>
    </row>
    <row r="15" spans="2:8" s="1" customFormat="1" ht="16.899999999999999" customHeight="1">
      <c r="B15" s="32"/>
      <c r="C15" s="192" t="s">
        <v>408</v>
      </c>
      <c r="H15" s="32"/>
    </row>
    <row r="16" spans="2:8" s="1" customFormat="1" ht="16.899999999999999" customHeight="1">
      <c r="B16" s="32"/>
      <c r="C16" s="190" t="s">
        <v>175</v>
      </c>
      <c r="D16" s="190" t="s">
        <v>176</v>
      </c>
      <c r="E16" s="17" t="s">
        <v>166</v>
      </c>
      <c r="F16" s="191">
        <v>15</v>
      </c>
      <c r="H16" s="32"/>
    </row>
    <row r="17" spans="2:8" s="1" customFormat="1" ht="22.5">
      <c r="B17" s="32"/>
      <c r="C17" s="190" t="s">
        <v>164</v>
      </c>
      <c r="D17" s="190" t="s">
        <v>165</v>
      </c>
      <c r="E17" s="17" t="s">
        <v>166</v>
      </c>
      <c r="F17" s="191">
        <v>33</v>
      </c>
      <c r="H17" s="32"/>
    </row>
    <row r="18" spans="2:8" s="1" customFormat="1" ht="16.899999999999999" customHeight="1">
      <c r="B18" s="32"/>
      <c r="C18" s="190" t="s">
        <v>171</v>
      </c>
      <c r="D18" s="190" t="s">
        <v>172</v>
      </c>
      <c r="E18" s="17" t="s">
        <v>166</v>
      </c>
      <c r="F18" s="191">
        <v>33</v>
      </c>
      <c r="H18" s="32"/>
    </row>
    <row r="19" spans="2:8" s="1" customFormat="1" ht="16.899999999999999" customHeight="1">
      <c r="B19" s="32"/>
      <c r="C19" s="186" t="s">
        <v>89</v>
      </c>
      <c r="D19" s="187" t="s">
        <v>1</v>
      </c>
      <c r="E19" s="188" t="s">
        <v>1</v>
      </c>
      <c r="F19" s="189">
        <v>18</v>
      </c>
      <c r="H19" s="32"/>
    </row>
    <row r="20" spans="2:8" s="1" customFormat="1" ht="16.899999999999999" customHeight="1">
      <c r="B20" s="32"/>
      <c r="C20" s="190" t="s">
        <v>1</v>
      </c>
      <c r="D20" s="190" t="s">
        <v>184</v>
      </c>
      <c r="E20" s="17" t="s">
        <v>1</v>
      </c>
      <c r="F20" s="191">
        <v>0</v>
      </c>
      <c r="H20" s="32"/>
    </row>
    <row r="21" spans="2:8" s="1" customFormat="1" ht="16.899999999999999" customHeight="1">
      <c r="B21" s="32"/>
      <c r="C21" s="190" t="s">
        <v>89</v>
      </c>
      <c r="D21" s="190" t="s">
        <v>185</v>
      </c>
      <c r="E21" s="17" t="s">
        <v>1</v>
      </c>
      <c r="F21" s="191">
        <v>18</v>
      </c>
      <c r="H21" s="32"/>
    </row>
    <row r="22" spans="2:8" s="1" customFormat="1" ht="16.899999999999999" customHeight="1">
      <c r="B22" s="32"/>
      <c r="C22" s="192" t="s">
        <v>408</v>
      </c>
      <c r="H22" s="32"/>
    </row>
    <row r="23" spans="2:8" s="1" customFormat="1" ht="16.899999999999999" customHeight="1">
      <c r="B23" s="32"/>
      <c r="C23" s="190" t="s">
        <v>180</v>
      </c>
      <c r="D23" s="190" t="s">
        <v>181</v>
      </c>
      <c r="E23" s="17" t="s">
        <v>166</v>
      </c>
      <c r="F23" s="191">
        <v>18</v>
      </c>
      <c r="H23" s="32"/>
    </row>
    <row r="24" spans="2:8" s="1" customFormat="1" ht="22.5">
      <c r="B24" s="32"/>
      <c r="C24" s="190" t="s">
        <v>164</v>
      </c>
      <c r="D24" s="190" t="s">
        <v>165</v>
      </c>
      <c r="E24" s="17" t="s">
        <v>166</v>
      </c>
      <c r="F24" s="191">
        <v>33</v>
      </c>
      <c r="H24" s="32"/>
    </row>
    <row r="25" spans="2:8" s="1" customFormat="1" ht="16.899999999999999" customHeight="1">
      <c r="B25" s="32"/>
      <c r="C25" s="190" t="s">
        <v>171</v>
      </c>
      <c r="D25" s="190" t="s">
        <v>172</v>
      </c>
      <c r="E25" s="17" t="s">
        <v>166</v>
      </c>
      <c r="F25" s="191">
        <v>33</v>
      </c>
      <c r="H25" s="32"/>
    </row>
    <row r="26" spans="2:8" s="1" customFormat="1" ht="16.899999999999999" customHeight="1">
      <c r="B26" s="32"/>
      <c r="C26" s="186" t="s">
        <v>409</v>
      </c>
      <c r="D26" s="187" t="s">
        <v>1</v>
      </c>
      <c r="E26" s="188" t="s">
        <v>1</v>
      </c>
      <c r="F26" s="189">
        <v>1.425</v>
      </c>
      <c r="H26" s="32"/>
    </row>
    <row r="27" spans="2:8" s="1" customFormat="1" ht="16.899999999999999" customHeight="1">
      <c r="B27" s="32"/>
      <c r="C27" s="186" t="s">
        <v>410</v>
      </c>
      <c r="D27" s="187" t="s">
        <v>1</v>
      </c>
      <c r="E27" s="188" t="s">
        <v>1</v>
      </c>
      <c r="F27" s="189">
        <v>5.4</v>
      </c>
      <c r="H27" s="32"/>
    </row>
    <row r="28" spans="2:8" s="1" customFormat="1" ht="16.899999999999999" customHeight="1">
      <c r="B28" s="32"/>
      <c r="C28" s="186" t="s">
        <v>411</v>
      </c>
      <c r="D28" s="187" t="s">
        <v>1</v>
      </c>
      <c r="E28" s="188" t="s">
        <v>1</v>
      </c>
      <c r="F28" s="189">
        <v>1.2</v>
      </c>
      <c r="H28" s="32"/>
    </row>
    <row r="29" spans="2:8" s="1" customFormat="1" ht="16.899999999999999" customHeight="1">
      <c r="B29" s="32"/>
      <c r="C29" s="186" t="s">
        <v>412</v>
      </c>
      <c r="D29" s="187" t="s">
        <v>1</v>
      </c>
      <c r="E29" s="188" t="s">
        <v>1</v>
      </c>
      <c r="F29" s="189">
        <v>20.312999999999999</v>
      </c>
      <c r="H29" s="32"/>
    </row>
    <row r="30" spans="2:8" s="1" customFormat="1" ht="16.899999999999999" customHeight="1">
      <c r="B30" s="32"/>
      <c r="C30" s="186" t="s">
        <v>413</v>
      </c>
      <c r="D30" s="187" t="s">
        <v>1</v>
      </c>
      <c r="E30" s="188" t="s">
        <v>1</v>
      </c>
      <c r="F30" s="189">
        <v>15.6</v>
      </c>
      <c r="H30" s="32"/>
    </row>
    <row r="31" spans="2:8" s="1" customFormat="1" ht="16.899999999999999" customHeight="1">
      <c r="B31" s="32"/>
      <c r="C31" s="186" t="s">
        <v>414</v>
      </c>
      <c r="D31" s="187" t="s">
        <v>1</v>
      </c>
      <c r="E31" s="188" t="s">
        <v>1</v>
      </c>
      <c r="F31" s="189">
        <v>13.5</v>
      </c>
      <c r="H31" s="32"/>
    </row>
    <row r="32" spans="2:8" s="1" customFormat="1" ht="16.899999999999999" customHeight="1">
      <c r="B32" s="32"/>
      <c r="C32" s="186" t="s">
        <v>83</v>
      </c>
      <c r="D32" s="187" t="s">
        <v>1</v>
      </c>
      <c r="E32" s="188" t="s">
        <v>1</v>
      </c>
      <c r="F32" s="189">
        <v>184.45500000000001</v>
      </c>
      <c r="H32" s="32"/>
    </row>
    <row r="33" spans="2:8" s="1" customFormat="1" ht="16.899999999999999" customHeight="1">
      <c r="B33" s="32"/>
      <c r="C33" s="190" t="s">
        <v>83</v>
      </c>
      <c r="D33" s="190" t="s">
        <v>84</v>
      </c>
      <c r="E33" s="17" t="s">
        <v>1</v>
      </c>
      <c r="F33" s="191">
        <v>184.45500000000001</v>
      </c>
      <c r="H33" s="32"/>
    </row>
    <row r="34" spans="2:8" s="1" customFormat="1" ht="16.899999999999999" customHeight="1">
      <c r="B34" s="32"/>
      <c r="C34" s="192" t="s">
        <v>408</v>
      </c>
      <c r="H34" s="32"/>
    </row>
    <row r="35" spans="2:8" s="1" customFormat="1" ht="16.899999999999999" customHeight="1">
      <c r="B35" s="32"/>
      <c r="C35" s="190" t="s">
        <v>347</v>
      </c>
      <c r="D35" s="190" t="s">
        <v>348</v>
      </c>
      <c r="E35" s="17" t="s">
        <v>343</v>
      </c>
      <c r="F35" s="191">
        <v>184.45500000000001</v>
      </c>
      <c r="H35" s="32"/>
    </row>
    <row r="36" spans="2:8" s="1" customFormat="1" ht="16.899999999999999" customHeight="1">
      <c r="B36" s="32"/>
      <c r="C36" s="190" t="s">
        <v>351</v>
      </c>
      <c r="D36" s="190" t="s">
        <v>352</v>
      </c>
      <c r="E36" s="17" t="s">
        <v>343</v>
      </c>
      <c r="F36" s="191">
        <v>3504.645</v>
      </c>
      <c r="H36" s="32"/>
    </row>
    <row r="37" spans="2:8" s="1" customFormat="1" ht="16.899999999999999" customHeight="1">
      <c r="B37" s="32"/>
      <c r="C37" s="190" t="s">
        <v>356</v>
      </c>
      <c r="D37" s="190" t="s">
        <v>357</v>
      </c>
      <c r="E37" s="17" t="s">
        <v>343</v>
      </c>
      <c r="F37" s="191">
        <v>162.18</v>
      </c>
      <c r="H37" s="32"/>
    </row>
    <row r="38" spans="2:8" s="1" customFormat="1" ht="22.5">
      <c r="B38" s="32"/>
      <c r="C38" s="190" t="s">
        <v>380</v>
      </c>
      <c r="D38" s="190" t="s">
        <v>381</v>
      </c>
      <c r="E38" s="17" t="s">
        <v>343</v>
      </c>
      <c r="F38" s="191">
        <v>183.72</v>
      </c>
      <c r="H38" s="32"/>
    </row>
    <row r="39" spans="2:8" s="1" customFormat="1" ht="16.899999999999999" customHeight="1">
      <c r="B39" s="32"/>
      <c r="C39" s="186" t="s">
        <v>86</v>
      </c>
      <c r="D39" s="187" t="s">
        <v>1</v>
      </c>
      <c r="E39" s="188" t="s">
        <v>1</v>
      </c>
      <c r="F39" s="189">
        <v>162.18</v>
      </c>
      <c r="H39" s="32"/>
    </row>
    <row r="40" spans="2:8" s="1" customFormat="1" ht="16.899999999999999" customHeight="1">
      <c r="B40" s="32"/>
      <c r="C40" s="190" t="s">
        <v>1</v>
      </c>
      <c r="D40" s="190" t="s">
        <v>359</v>
      </c>
      <c r="E40" s="17" t="s">
        <v>1</v>
      </c>
      <c r="F40" s="191">
        <v>162.18</v>
      </c>
      <c r="H40" s="32"/>
    </row>
    <row r="41" spans="2:8" s="1" customFormat="1" ht="16.899999999999999" customHeight="1">
      <c r="B41" s="32"/>
      <c r="C41" s="190" t="s">
        <v>86</v>
      </c>
      <c r="D41" s="190" t="s">
        <v>360</v>
      </c>
      <c r="E41" s="17" t="s">
        <v>1</v>
      </c>
      <c r="F41" s="191">
        <v>162.18</v>
      </c>
      <c r="H41" s="32"/>
    </row>
    <row r="42" spans="2:8" s="1" customFormat="1" ht="16.899999999999999" customHeight="1">
      <c r="B42" s="32"/>
      <c r="C42" s="192" t="s">
        <v>408</v>
      </c>
      <c r="H42" s="32"/>
    </row>
    <row r="43" spans="2:8" s="1" customFormat="1" ht="16.899999999999999" customHeight="1">
      <c r="B43" s="32"/>
      <c r="C43" s="190" t="s">
        <v>356</v>
      </c>
      <c r="D43" s="190" t="s">
        <v>357</v>
      </c>
      <c r="E43" s="17" t="s">
        <v>343</v>
      </c>
      <c r="F43" s="191">
        <v>162.18</v>
      </c>
      <c r="H43" s="32"/>
    </row>
    <row r="44" spans="2:8" s="1" customFormat="1" ht="16.899999999999999" customHeight="1">
      <c r="B44" s="32"/>
      <c r="C44" s="190" t="s">
        <v>362</v>
      </c>
      <c r="D44" s="190" t="s">
        <v>363</v>
      </c>
      <c r="E44" s="17" t="s">
        <v>343</v>
      </c>
      <c r="F44" s="191">
        <v>3081.42</v>
      </c>
      <c r="H44" s="32"/>
    </row>
    <row r="45" spans="2:8" s="1" customFormat="1" ht="22.5">
      <c r="B45" s="32"/>
      <c r="C45" s="190" t="s">
        <v>371</v>
      </c>
      <c r="D45" s="190" t="s">
        <v>372</v>
      </c>
      <c r="E45" s="17" t="s">
        <v>343</v>
      </c>
      <c r="F45" s="191">
        <v>97.793000000000006</v>
      </c>
      <c r="H45" s="32"/>
    </row>
    <row r="46" spans="2:8" s="1" customFormat="1" ht="7.35" customHeight="1">
      <c r="B46" s="44"/>
      <c r="C46" s="45"/>
      <c r="D46" s="45"/>
      <c r="E46" s="45"/>
      <c r="F46" s="45"/>
      <c r="G46" s="45"/>
      <c r="H46" s="32"/>
    </row>
    <row r="47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Mesto1153 - Chodník Masar...</vt:lpstr>
      <vt:lpstr>Seznam figur</vt:lpstr>
      <vt:lpstr>'Mesto1153 - Chodník Masar...'!Názvy_tisku</vt:lpstr>
      <vt:lpstr>'Rekapitulace stavby'!Názvy_tisku</vt:lpstr>
      <vt:lpstr>'Seznam figur'!Názvy_tisku</vt:lpstr>
      <vt:lpstr>'Mesto1153 - Chodník Masar...'!Oblast_tisku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2024-02-15T08:11:19Z</dcterms:created>
  <dcterms:modified xsi:type="dcterms:W3CDTF">2024-02-15T08:31:53Z</dcterms:modified>
</cp:coreProperties>
</file>